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 firstSheet="1" activeTab="1"/>
  </bookViews>
  <sheets>
    <sheet name="Rekapitulácia stavby" sheetId="1" state="veryHidden" r:id="rId1"/>
    <sheet name="01 - SO 01 Miestna komuni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'01 - SO 01 Miestna komuni...'!$C$121:$K$161</definedName>
    <definedName name="_xlnm.Print_Area" localSheetId="1">'01 - SO 01 Miestna komuni...'!$C$4:$J$76,'01 - SO 01 Miestna komuni...'!$C$82:$J$103,'01 - SO 01 Miestna komuni...'!$C$109:$K$161</definedName>
    <definedName name="_xlnm.Print_Titles" localSheetId="1">'01 - SO 01 Miestna komuni...'!$121:$121</definedName>
  </definedNames>
  <calcPr/>
</workbook>
</file>

<file path=xl/calcChain.xml><?xml version="1.0" encoding="utf-8"?>
<calcChain xmlns="http://schemas.openxmlformats.org/spreadsheetml/2006/main">
  <c i="2" r="J37"/>
  <c r="J36"/>
  <c i="1" r="AY95"/>
  <c i="2" r="J35"/>
  <c i="1" r="AX95"/>
  <c i="2" r="BI161"/>
  <c r="BH161"/>
  <c r="BG161"/>
  <c r="BE161"/>
  <c r="T161"/>
  <c r="T160"/>
  <c r="R161"/>
  <c r="R160"/>
  <c r="P161"/>
  <c r="P160"/>
  <c r="BK161"/>
  <c r="BK160"/>
  <c r="J160"/>
  <c r="J161"/>
  <c r="BF161"/>
  <c r="J102"/>
  <c r="BI159"/>
  <c r="BH159"/>
  <c r="BG159"/>
  <c r="BE159"/>
  <c r="T159"/>
  <c r="R159"/>
  <c r="P159"/>
  <c r="BK159"/>
  <c r="J159"/>
  <c r="BF159"/>
  <c r="BI157"/>
  <c r="BH157"/>
  <c r="BG157"/>
  <c r="BE157"/>
  <c r="T157"/>
  <c r="R157"/>
  <c r="P157"/>
  <c r="BK157"/>
  <c r="J157"/>
  <c r="BF157"/>
  <c r="BI156"/>
  <c r="BH156"/>
  <c r="BG156"/>
  <c r="BE156"/>
  <c r="T156"/>
  <c r="T155"/>
  <c r="R156"/>
  <c r="R155"/>
  <c r="P156"/>
  <c r="P155"/>
  <c r="BK156"/>
  <c r="BK155"/>
  <c r="J155"/>
  <c r="J156"/>
  <c r="BF156"/>
  <c r="J101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50"/>
  <c r="BH150"/>
  <c r="BG150"/>
  <c r="BE150"/>
  <c r="T150"/>
  <c r="R150"/>
  <c r="P150"/>
  <c r="BK150"/>
  <c r="J150"/>
  <c r="BF150"/>
  <c r="BI149"/>
  <c r="BH149"/>
  <c r="BG149"/>
  <c r="BE149"/>
  <c r="T149"/>
  <c r="T148"/>
  <c r="R149"/>
  <c r="R148"/>
  <c r="P149"/>
  <c r="P148"/>
  <c r="BK149"/>
  <c r="BK148"/>
  <c r="J148"/>
  <c r="J149"/>
  <c r="BF149"/>
  <c r="J100"/>
  <c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44"/>
  <c r="BH144"/>
  <c r="BG144"/>
  <c r="BE144"/>
  <c r="T144"/>
  <c r="T143"/>
  <c r="R144"/>
  <c r="R143"/>
  <c r="P144"/>
  <c r="P143"/>
  <c r="BK144"/>
  <c r="BK143"/>
  <c r="J143"/>
  <c r="J144"/>
  <c r="BF144"/>
  <c r="J99"/>
  <c r="BI142"/>
  <c r="BH142"/>
  <c r="BG142"/>
  <c r="BE142"/>
  <c r="T142"/>
  <c r="R142"/>
  <c r="P142"/>
  <c r="BK142"/>
  <c r="J142"/>
  <c r="BF142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8"/>
  <c r="BH138"/>
  <c r="BG138"/>
  <c r="BE138"/>
  <c r="T138"/>
  <c r="R138"/>
  <c r="P138"/>
  <c r="BK138"/>
  <c r="J138"/>
  <c r="BF138"/>
  <c r="BI137"/>
  <c r="BH137"/>
  <c r="BG137"/>
  <c r="BE137"/>
  <c r="T137"/>
  <c r="R137"/>
  <c r="P137"/>
  <c r="BK137"/>
  <c r="J137"/>
  <c r="BF137"/>
  <c r="BI136"/>
  <c r="BH136"/>
  <c r="BG136"/>
  <c r="BE136"/>
  <c r="T136"/>
  <c r="R136"/>
  <c r="P136"/>
  <c r="BK136"/>
  <c r="J136"/>
  <c r="BF136"/>
  <c r="BI135"/>
  <c r="BH135"/>
  <c r="BG135"/>
  <c r="BE135"/>
  <c r="T135"/>
  <c r="R135"/>
  <c r="P135"/>
  <c r="BK135"/>
  <c r="J135"/>
  <c r="BF135"/>
  <c r="BI134"/>
  <c r="BH134"/>
  <c r="BG134"/>
  <c r="BE134"/>
  <c r="T134"/>
  <c r="R134"/>
  <c r="P134"/>
  <c r="BK134"/>
  <c r="J134"/>
  <c r="BF134"/>
  <c r="BI133"/>
  <c r="BH133"/>
  <c r="BG133"/>
  <c r="BE133"/>
  <c r="T133"/>
  <c r="R133"/>
  <c r="P133"/>
  <c r="BK133"/>
  <c r="J133"/>
  <c r="BF133"/>
  <c r="BI132"/>
  <c r="BH132"/>
  <c r="BG132"/>
  <c r="BE132"/>
  <c r="T132"/>
  <c r="R132"/>
  <c r="P132"/>
  <c r="BK132"/>
  <c r="J132"/>
  <c r="BF132"/>
  <c r="BI131"/>
  <c r="BH131"/>
  <c r="BG131"/>
  <c r="BE131"/>
  <c r="T131"/>
  <c r="R131"/>
  <c r="P131"/>
  <c r="BK131"/>
  <c r="J131"/>
  <c r="BF131"/>
  <c r="BI130"/>
  <c r="BH130"/>
  <c r="BG130"/>
  <c r="BE130"/>
  <c r="T130"/>
  <c r="R130"/>
  <c r="P130"/>
  <c r="BK130"/>
  <c r="J130"/>
  <c r="BF130"/>
  <c r="BI129"/>
  <c r="BH129"/>
  <c r="BG129"/>
  <c r="BE129"/>
  <c r="T129"/>
  <c r="R129"/>
  <c r="P129"/>
  <c r="BK129"/>
  <c r="J129"/>
  <c r="BF129"/>
  <c r="BI128"/>
  <c r="BH128"/>
  <c r="BG128"/>
  <c r="BE128"/>
  <c r="T128"/>
  <c r="R128"/>
  <c r="P128"/>
  <c r="BK128"/>
  <c r="J128"/>
  <c r="BF128"/>
  <c r="BI127"/>
  <c r="BH127"/>
  <c r="BG127"/>
  <c r="BE127"/>
  <c r="T127"/>
  <c r="R127"/>
  <c r="P127"/>
  <c r="BK127"/>
  <c r="J127"/>
  <c r="BF127"/>
  <c r="BI126"/>
  <c r="BH126"/>
  <c r="BG126"/>
  <c r="BE126"/>
  <c r="T126"/>
  <c r="R126"/>
  <c r="P126"/>
  <c r="BK126"/>
  <c r="J126"/>
  <c r="BF126"/>
  <c r="BI125"/>
  <c r="F37"/>
  <c i="1" r="BD95"/>
  <c i="2" r="BH125"/>
  <c r="F36"/>
  <c i="1" r="BC95"/>
  <c i="2" r="BG125"/>
  <c r="F35"/>
  <c i="1" r="BB95"/>
  <c i="2" r="BE125"/>
  <c r="J33"/>
  <c i="1" r="AV95"/>
  <c i="2" r="F33"/>
  <c i="1" r="AZ95"/>
  <c i="2" r="T125"/>
  <c r="T124"/>
  <c r="T123"/>
  <c r="T122"/>
  <c r="R125"/>
  <c r="R124"/>
  <c r="R123"/>
  <c r="R122"/>
  <c r="P125"/>
  <c r="P124"/>
  <c r="P123"/>
  <c r="P122"/>
  <c i="1" r="AU95"/>
  <c i="2" r="BK125"/>
  <c r="BK124"/>
  <c r="J124"/>
  <c r="BK123"/>
  <c r="J123"/>
  <c r="BK122"/>
  <c r="J122"/>
  <c r="J96"/>
  <c r="J30"/>
  <c i="1" r="AG95"/>
  <c i="2" r="J125"/>
  <c r="BF125"/>
  <c r="J34"/>
  <c i="1" r="AW95"/>
  <c i="2" r="F34"/>
  <c i="1" r="BA95"/>
  <c i="2" r="J98"/>
  <c r="J97"/>
  <c r="F118"/>
  <c r="F116"/>
  <c r="E114"/>
  <c r="F91"/>
  <c r="F89"/>
  <c r="E87"/>
  <c r="J39"/>
  <c r="J24"/>
  <c r="E24"/>
  <c r="J119"/>
  <c r="J92"/>
  <c r="J23"/>
  <c r="J21"/>
  <c r="E21"/>
  <c r="J118"/>
  <c r="J91"/>
  <c r="J20"/>
  <c r="J18"/>
  <c r="E18"/>
  <c r="F119"/>
  <c r="F92"/>
  <c r="J17"/>
  <c r="J12"/>
  <c r="J116"/>
  <c r="J89"/>
  <c r="E7"/>
  <c r="E112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<sst xmlns="http://schemas.openxmlformats.org/spreadsheetml/2006/main">
  <si>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</si>
  <si>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</si>
  <si>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</si>
  <si>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</si>
  <si>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</si>
  <si>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{734cf6f8-2f8a-4a23-bb2a-02612c1a0b92}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</si>
  <si>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</si>
  <si>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</si>
  <si>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</si>
  <si>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</si>
  <si>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</si>
  <si>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</si>
  <si>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13518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</si>
  <si>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</si>
  <si>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</si>
  <si>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exist. MK 234/33, prepojenie a jej zjednosmernenie s MK 436 v obci Továrne</t>
  </si>
  <si>
    <t>JKSO:</t>
  </si>
  <si>
    <t>KS:</t>
  </si>
  <si>
    <t>Miesto:</t>
  </si>
  <si>
    <t xml:space="preserve">Továrne </t>
  </si>
  <si>
    <t>Dátum:</t>
  </si>
  <si>
    <t>22. 7. 2019</t>
  </si>
  <si>
    <t>Objednávateľ:</t>
  </si>
  <si>
    <t>IČO:</t>
  </si>
  <si>
    <t xml:space="preserve">Obec Továrne </t>
  </si>
  <si>
    <t>IČ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</si>
  <si>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</si>
  <si>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</si>
  <si>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</si>
  <si>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</si>
  <si>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</si>
  <si>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</si>
  <si>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</si>
  <si>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</si>
  <si>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</si>
  <si>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</si>
  <si>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</si>
  <si>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</si>
  <si>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</si>
  <si>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</si>
  <si>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</si>
  <si>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</si>
  <si>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</si>
  <si>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</si>
  <si>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</si>
  <si>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</si>
  <si>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</si>
  <si>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</si>
  <si>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</si>
  <si>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</si>
  <si>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</si>
  <si>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</si>
  <si>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</si>
  <si>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</si>
  <si>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</si>
  <si>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</si>
  <si>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</si>
  <si>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</si>
  <si>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</si>
  <si>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</si>
  <si>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</si>
  <si>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</si>
  <si>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</si>
  <si>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</si>
  <si>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</si>
  <si>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</si>
  <si>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</si>
  <si>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</si>
  <si>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</si>
  <si>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</si>
  <si>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</si>
  <si>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</si>
  <si>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</si>
  <si>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</si>
  <si>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</si>
  <si>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</si>
  <si>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</si>
  <si>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</si>
  <si>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</si>
  <si>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</si>
  <si>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SO 01 Miestna komunikácia </t>
  </si>
  <si>
    <t>STA</t>
  </si>
  <si>
    <t>1</t>
  </si>
  <si>
    <t>{615f85f0-1596-4781-8056-73b29b294cbb}</t>
  </si>
  <si>
    <t>KRYCÍ LIST ROZPOČTU</t>
  </si>
  <si>
    <t>Objekt:</t>
  </si>
  <si>
    <t xml:space="preserve">01 - SO 01 Miestna komunikácia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</si>
  <si>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</si>
  <si>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</si>
  <si>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</si>
  <si>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</si>
  <si>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</si>
  <si>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</si>
  <si>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</si>
  <si>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</si>
  <si>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</si>
  <si>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</si>
  <si>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</si>
  <si>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</si>
  <si>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</si>
  <si>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</si>
  <si>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</si>
  <si>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</si>
  <si>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</si>
  <si>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</si>
  <si>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</si>
  <si>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</si>
  <si>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</si>
  <si>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</si>
  <si>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</si>
  <si>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</si>
  <si>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</si>
  <si>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</si>
  <si>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</si>
  <si>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</si>
  <si>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121101112</t>
  </si>
  <si>
    <t>Odstránenie ornice s premiestn. na hromady, so zložením na vzdialenosť do 100 m a do 1000 m3</t>
  </si>
  <si>
    <t>m3</t>
  </si>
  <si>
    <t>4</t>
  </si>
  <si>
    <t>2</t>
  </si>
  <si>
    <t>-1912171135</t>
  </si>
  <si>
    <t>122201401</t>
  </si>
  <si>
    <t>Výkop v zemníku na suchu v hornine 3, do 100 m3</t>
  </si>
  <si>
    <t>627019557</t>
  </si>
  <si>
    <t>3</t>
  </si>
  <si>
    <t>122201409</t>
  </si>
  <si>
    <t>Príplatok k cenám za lepivosť výkopu v zemníkoch na suchu v hornine 3</t>
  </si>
  <si>
    <t>10666656</t>
  </si>
  <si>
    <t>122202201</t>
  </si>
  <si>
    <t>Odkopávka a prekopávka nezapažená pre cesty, v hornine 3 do 100 m3</t>
  </si>
  <si>
    <t>1395849277</t>
  </si>
  <si>
    <t>5</t>
  </si>
  <si>
    <t>122202209</t>
  </si>
  <si>
    <t>Odkopávky a prekopávky nezapažené pre cesty. Príplatok za lepivosť horniny 3</t>
  </si>
  <si>
    <t>497051856</t>
  </si>
  <si>
    <t>6</t>
  </si>
  <si>
    <t>132201101</t>
  </si>
  <si>
    <t>Výkop ryhy do šírky 600 mm v horn.3 do 100 m3</t>
  </si>
  <si>
    <t>-151635162</t>
  </si>
  <si>
    <t>7</t>
  </si>
  <si>
    <t>132201109</t>
  </si>
  <si>
    <t>Príplatok k cene za lepivosť pri hĺbení rýh šírky do 600 mm zapažených i nezapažených s urovnaním dna v hornine 3</t>
  </si>
  <si>
    <t>-933496254</t>
  </si>
  <si>
    <t>8</t>
  </si>
  <si>
    <t>162201102</t>
  </si>
  <si>
    <t>Vodorovné premiestnenie výkopku z horniny 1-4 nad 20-50m</t>
  </si>
  <si>
    <t>519663009</t>
  </si>
  <si>
    <t>9</t>
  </si>
  <si>
    <t>162401121</t>
  </si>
  <si>
    <t xml:space="preserve">Vodorovné premiestnenie výkopku  po spevnenej ceste z  horniny tr.1-4, nad 100 do 1000 m3 na vzdialenosť do 1500 m</t>
  </si>
  <si>
    <t>-1884823270</t>
  </si>
  <si>
    <t>10</t>
  </si>
  <si>
    <t>171101102</t>
  </si>
  <si>
    <t>Uloženie sypaniny do násypu súdržnej horniny s mierou zhutnenia na 96 % podľa Proctor-Standard</t>
  </si>
  <si>
    <t>-1429710645</t>
  </si>
  <si>
    <t>11</t>
  </si>
  <si>
    <t>171201201</t>
  </si>
  <si>
    <t>Uloženie sypaniny na skládky do 100 m3</t>
  </si>
  <si>
    <t>591693982</t>
  </si>
  <si>
    <t>12</t>
  </si>
  <si>
    <t>174203301</t>
  </si>
  <si>
    <t>Zásyp pre drény zberné a zvodné hĺbky do 1, 30 m</t>
  </si>
  <si>
    <t>m</t>
  </si>
  <si>
    <t>-1536509177</t>
  </si>
  <si>
    <t>13</t>
  </si>
  <si>
    <t>180402111</t>
  </si>
  <si>
    <t>Založenie trávnika parkového výsevom v rovine do 1:5</t>
  </si>
  <si>
    <t>m2</t>
  </si>
  <si>
    <t>-1833252029</t>
  </si>
  <si>
    <t>14</t>
  </si>
  <si>
    <t>M</t>
  </si>
  <si>
    <t>005720001400</t>
  </si>
  <si>
    <t>Osivá tráv - semená parkovej zmesi</t>
  </si>
  <si>
    <t>kg</t>
  </si>
  <si>
    <t>-2063726139</t>
  </si>
  <si>
    <t>VV</t>
  </si>
  <si>
    <t>218,446601941748*0,0309 'Přepočítané koeficientom množstva</t>
  </si>
  <si>
    <t>15</t>
  </si>
  <si>
    <t>181301101</t>
  </si>
  <si>
    <t>Rozprestretie ornice v rovine, plocha do 500 m2, hr.do 100 mm</t>
  </si>
  <si>
    <t>-1729772305</t>
  </si>
  <si>
    <t>16</t>
  </si>
  <si>
    <t>182101101</t>
  </si>
  <si>
    <t>Svahovanie trvalých svahov v zárezoch v hornine triedy 1-4</t>
  </si>
  <si>
    <t>888009851</t>
  </si>
  <si>
    <t>17</t>
  </si>
  <si>
    <t>182201101</t>
  </si>
  <si>
    <t>Svahovanie trvalých svahov v násype</t>
  </si>
  <si>
    <t>237551037</t>
  </si>
  <si>
    <t>Komunikácie</t>
  </si>
  <si>
    <t>18</t>
  </si>
  <si>
    <t>569231111</t>
  </si>
  <si>
    <t>Spevnenie krajníc alebo komun. pre peších s rozpr. a zhutnením, štrkopieskom alebo kamen. ťaženým hr. 100 mm</t>
  </si>
  <si>
    <t>-351685331</t>
  </si>
  <si>
    <t>19</t>
  </si>
  <si>
    <t>573211111</t>
  </si>
  <si>
    <t>Postrek asfaltový spojovací bez posypu kamenivom z asfaltu cestného v množstve 0,70 kg/m2</t>
  </si>
  <si>
    <t>1024057412</t>
  </si>
  <si>
    <t>577154241</t>
  </si>
  <si>
    <t>Asfaltový betón vrstva obrusná AC 11 O v pruhu š. nad 3 m z nemodifik. asfaltu tr. II, po zhutnení hr. 60 mm</t>
  </si>
  <si>
    <t>558703822</t>
  </si>
  <si>
    <t>21</t>
  </si>
  <si>
    <t>577164331</t>
  </si>
  <si>
    <t>Asfaltový betón vrstva obrusná alebo ložná AC 16 v pruhu š. do 3 m z nemodifik. asfaltu tr. II, po zhutnení hr. 70 mm</t>
  </si>
  <si>
    <t>2109320348</t>
  </si>
  <si>
    <t>Rúrové vedenie</t>
  </si>
  <si>
    <t>22</t>
  </si>
  <si>
    <t>871356006</t>
  </si>
  <si>
    <t>Montáž kanalizačného PVC-U potrubia hladkého viacvrstvového DN 200</t>
  </si>
  <si>
    <t>-1260832453</t>
  </si>
  <si>
    <t>23</t>
  </si>
  <si>
    <t>286110007500</t>
  </si>
  <si>
    <t>Rúra kanalizačná PVC-U gravitačná, hladká SN4 - KG, ML - viacvrstvová, DN 200, dĺ. 6 m, WAVIN</t>
  </si>
  <si>
    <t>ks</t>
  </si>
  <si>
    <t>790503549</t>
  </si>
  <si>
    <t>2*1,01 'Přepočítané koeficientom množstva</t>
  </si>
  <si>
    <t>24</t>
  </si>
  <si>
    <t>895941111</t>
  </si>
  <si>
    <t>Zriadenie kanalizačného vpustu uličného z betónových dielcov typ UV-50, UVB-50</t>
  </si>
  <si>
    <t>-46817507</t>
  </si>
  <si>
    <t>25</t>
  </si>
  <si>
    <t>592230000100</t>
  </si>
  <si>
    <t>Bodový uličný vpust BGZ-S NW 200, jednodielny s presuvkou DN 200, betónový, HYDRO BG</t>
  </si>
  <si>
    <t>-1504341297</t>
  </si>
  <si>
    <t>Ostatné konštrukcie a práce-búranie</t>
  </si>
  <si>
    <t>26</t>
  </si>
  <si>
    <t>935112111</t>
  </si>
  <si>
    <t>Osadenie priekop. žľabu z betón. priekopových tvárnic šírky do 500 mm do betónu C 12/15</t>
  </si>
  <si>
    <t>-1262968919</t>
  </si>
  <si>
    <t>27</t>
  </si>
  <si>
    <t>592270000200</t>
  </si>
  <si>
    <t>Tvárnica priekopová a melioračná, žľabovka betónová TBM 1-50</t>
  </si>
  <si>
    <t>-893247129</t>
  </si>
  <si>
    <t>367,64</t>
  </si>
  <si>
    <t>28</t>
  </si>
  <si>
    <t>938909311</t>
  </si>
  <si>
    <t>Odstránenie blata, prachu alebo hlineného nánosu, z povrchu podkladu alebo krytu bet. alebo asfalt.</t>
  </si>
  <si>
    <t>78972471</t>
  </si>
  <si>
    <t>99</t>
  </si>
  <si>
    <t>Presun hmôt HSV</t>
  </si>
  <si>
    <t>29</t>
  </si>
  <si>
    <t>998225111</t>
  </si>
  <si>
    <t>Presun hmôt pre pozemnú komunikáciu a letisko s krytom asfaltovým akejkoľvek dĺžky objektu</t>
  </si>
  <si>
    <t>t</t>
  </si>
  <si>
    <t>247948666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</si>
</sst>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167" fontId="32" fillId="2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hidden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9"/>
      <c r="C4" s="20"/>
      <c r="D4" s="21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9</v>
      </c>
      <c r="BE4" s="23" t="s">
        <v>10</v>
      </c>
      <c r="BS4" s="15" t="s">
        <v>6</v>
      </c>
    </row>
    <row r="5" s="1" customFormat="1" ht="12" customHeight="1">
      <c r="B5" s="19"/>
      <c r="C5" s="20"/>
      <c r="D5" s="24" t="s">
        <v>11</v>
      </c>
      <c r="E5" s="20"/>
      <c r="F5" s="20"/>
      <c r="G5" s="20"/>
      <c r="H5" s="20"/>
      <c r="I5" s="20"/>
      <c r="J5" s="20"/>
      <c r="K5" s="25" t="s">
        <v>12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13</v>
      </c>
      <c r="BS5" s="15" t="s">
        <v>6</v>
      </c>
    </row>
    <row r="6" s="1" customFormat="1" ht="36.96" customHeight="1">
      <c r="B6" s="19"/>
      <c r="C6" s="20"/>
      <c r="D6" s="27" t="s">
        <v>14</v>
      </c>
      <c r="E6" s="20"/>
      <c r="F6" s="20"/>
      <c r="G6" s="20"/>
      <c r="H6" s="20"/>
      <c r="I6" s="20"/>
      <c r="J6" s="20"/>
      <c r="K6" s="28" t="s">
        <v>15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="1" customFormat="1" ht="12" customHeight="1">
      <c r="B7" s="19"/>
      <c r="C7" s="20"/>
      <c r="D7" s="30" t="s">
        <v>16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17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="1" customFormat="1" ht="12" customHeight="1">
      <c r="B8" s="19"/>
      <c r="C8" s="20"/>
      <c r="D8" s="30" t="s">
        <v>18</v>
      </c>
      <c r="E8" s="20"/>
      <c r="F8" s="20"/>
      <c r="G8" s="20"/>
      <c r="H8" s="20"/>
      <c r="I8" s="20"/>
      <c r="J8" s="20"/>
      <c r="K8" s="25" t="s">
        <v>19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20</v>
      </c>
      <c r="AL8" s="20"/>
      <c r="AM8" s="20"/>
      <c r="AN8" s="31" t="s">
        <v>21</v>
      </c>
      <c r="AO8" s="20"/>
      <c r="AP8" s="20"/>
      <c r="AQ8" s="20"/>
      <c r="AR8" s="18"/>
      <c r="BE8" s="29"/>
      <c r="BS8" s="15" t="s">
        <v>6</v>
      </c>
    </row>
    <row r="9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="1" customFormat="1" ht="12" customHeight="1">
      <c r="B10" s="19"/>
      <c r="C10" s="20"/>
      <c r="D10" s="30" t="s">
        <v>22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23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="1" customFormat="1" ht="18.48" customHeight="1">
      <c r="B11" s="19"/>
      <c r="C11" s="20"/>
      <c r="D11" s="20"/>
      <c r="E11" s="25" t="s">
        <v>24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25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="1" customFormat="1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="1" customFormat="1" ht="12" customHeight="1">
      <c r="B13" s="19"/>
      <c r="C13" s="20"/>
      <c r="D13" s="30" t="s">
        <v>26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23</v>
      </c>
      <c r="AL13" s="20"/>
      <c r="AM13" s="20"/>
      <c r="AN13" s="32" t="s">
        <v>27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27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25</v>
      </c>
      <c r="AL14" s="20"/>
      <c r="AM14" s="20"/>
      <c r="AN14" s="32" t="s">
        <v>27</v>
      </c>
      <c r="AO14" s="20"/>
      <c r="AP14" s="20"/>
      <c r="AQ14" s="20"/>
      <c r="AR14" s="18"/>
      <c r="BE14" s="29"/>
      <c r="BS14" s="15" t="s">
        <v>6</v>
      </c>
    </row>
    <row r="15" s="1" customFormat="1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="1" customFormat="1" ht="12" customHeight="1">
      <c r="B16" s="19"/>
      <c r="C16" s="20"/>
      <c r="D16" s="30" t="s">
        <v>28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23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="1" customFormat="1" ht="18.48" customHeight="1">
      <c r="B17" s="19"/>
      <c r="C17" s="20"/>
      <c r="D17" s="20"/>
      <c r="E17" s="25" t="s">
        <v>29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25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30</v>
      </c>
    </row>
    <row r="18" s="1" customFormat="1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31</v>
      </c>
    </row>
    <row r="19" s="1" customFormat="1" ht="12" customHeight="1">
      <c r="B19" s="19"/>
      <c r="C19" s="20"/>
      <c r="D19" s="30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23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31</v>
      </c>
    </row>
    <row r="20" s="1" customFormat="1" ht="18.48" customHeight="1">
      <c r="B20" s="19"/>
      <c r="C20" s="20"/>
      <c r="D20" s="20"/>
      <c r="E20" s="25" t="s">
        <v>29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25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30</v>
      </c>
    </row>
    <row r="21" s="1" customFormat="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="1" customFormat="1" ht="12" customHeight="1">
      <c r="B22" s="19"/>
      <c r="C22" s="20"/>
      <c r="D22" s="30" t="s">
        <v>33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="1" customFormat="1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="1" customFormat="1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2" customFormat="1" ht="25.92" customHeight="1">
      <c r="A26" s="36"/>
      <c r="B26" s="37"/>
      <c r="C26" s="38"/>
      <c r="D26" s="39" t="s">
        <v>34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="2" customFormat="1" ht="6.96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="2" customFormat="1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35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36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37</v>
      </c>
      <c r="AL28" s="43"/>
      <c r="AM28" s="43"/>
      <c r="AN28" s="43"/>
      <c r="AO28" s="43"/>
      <c r="AP28" s="38"/>
      <c r="AQ28" s="38"/>
      <c r="AR28" s="42"/>
      <c r="BE28" s="29"/>
    </row>
    <row r="29" s="3" customFormat="1" ht="14.4" customHeight="1">
      <c r="A29" s="3"/>
      <c r="B29" s="44"/>
      <c r="C29" s="45"/>
      <c r="D29" s="30" t="s">
        <v>38</v>
      </c>
      <c r="E29" s="45"/>
      <c r="F29" s="30" t="s">
        <v>39</v>
      </c>
      <c r="G29" s="45"/>
      <c r="H29" s="45"/>
      <c r="I29" s="45"/>
      <c r="J29" s="45"/>
      <c r="K29" s="45"/>
      <c r="L29" s="46">
        <v>0.20000000000000001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 2)</f>
        <v>0</v>
      </c>
      <c r="AL29" s="45"/>
      <c r="AM29" s="45"/>
      <c r="AN29" s="45"/>
      <c r="AO29" s="45"/>
      <c r="AP29" s="45"/>
      <c r="AQ29" s="45"/>
      <c r="AR29" s="48"/>
      <c r="BE29" s="49"/>
    </row>
    <row r="30" s="3" customFormat="1" ht="14.4" customHeight="1">
      <c r="A30" s="3"/>
      <c r="B30" s="44"/>
      <c r="C30" s="45"/>
      <c r="D30" s="45"/>
      <c r="E30" s="45"/>
      <c r="F30" s="30" t="s">
        <v>40</v>
      </c>
      <c r="G30" s="45"/>
      <c r="H30" s="45"/>
      <c r="I30" s="45"/>
      <c r="J30" s="45"/>
      <c r="K30" s="45"/>
      <c r="L30" s="46">
        <v>0.20000000000000001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 2)</f>
        <v>0</v>
      </c>
      <c r="AL30" s="45"/>
      <c r="AM30" s="45"/>
      <c r="AN30" s="45"/>
      <c r="AO30" s="45"/>
      <c r="AP30" s="45"/>
      <c r="AQ30" s="45"/>
      <c r="AR30" s="48"/>
      <c r="BE30" s="49"/>
    </row>
    <row r="31" hidden="1" s="3" customFormat="1" ht="14.4" customHeight="1">
      <c r="A31" s="3"/>
      <c r="B31" s="44"/>
      <c r="C31" s="45"/>
      <c r="D31" s="45"/>
      <c r="E31" s="45"/>
      <c r="F31" s="30" t="s">
        <v>41</v>
      </c>
      <c r="G31" s="45"/>
      <c r="H31" s="45"/>
      <c r="I31" s="45"/>
      <c r="J31" s="45"/>
      <c r="K31" s="45"/>
      <c r="L31" s="46">
        <v>0.20000000000000001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hidden="1" s="3" customFormat="1" ht="14.4" customHeight="1">
      <c r="A32" s="3"/>
      <c r="B32" s="44"/>
      <c r="C32" s="45"/>
      <c r="D32" s="45"/>
      <c r="E32" s="45"/>
      <c r="F32" s="30" t="s">
        <v>42</v>
      </c>
      <c r="G32" s="45"/>
      <c r="H32" s="45"/>
      <c r="I32" s="45"/>
      <c r="J32" s="45"/>
      <c r="K32" s="45"/>
      <c r="L32" s="46">
        <v>0.20000000000000001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hidden="1" s="3" customFormat="1" ht="14.4" customHeight="1">
      <c r="A33" s="3"/>
      <c r="B33" s="44"/>
      <c r="C33" s="45"/>
      <c r="D33" s="45"/>
      <c r="E33" s="45"/>
      <c r="F33" s="30" t="s">
        <v>43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="2" customFormat="1" ht="6.96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="2" customFormat="1" ht="25.92" customHeight="1">
      <c r="A35" s="36"/>
      <c r="B35" s="37"/>
      <c r="C35" s="50"/>
      <c r="D35" s="51" t="s">
        <v>44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45</v>
      </c>
      <c r="U35" s="52"/>
      <c r="V35" s="52"/>
      <c r="W35" s="52"/>
      <c r="X35" s="54" t="s">
        <v>46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="2" customFormat="1" ht="6.96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="2" customFormat="1" ht="14.4" customHeight="1">
      <c r="B49" s="57"/>
      <c r="C49" s="58"/>
      <c r="D49" s="59" t="s">
        <v>47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48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="2" customFormat="1">
      <c r="A60" s="36"/>
      <c r="B60" s="37"/>
      <c r="C60" s="38"/>
      <c r="D60" s="62" t="s">
        <v>49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50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49</v>
      </c>
      <c r="AI60" s="40"/>
      <c r="AJ60" s="40"/>
      <c r="AK60" s="40"/>
      <c r="AL60" s="40"/>
      <c r="AM60" s="62" t="s">
        <v>50</v>
      </c>
      <c r="AN60" s="40"/>
      <c r="AO60" s="40"/>
      <c r="AP60" s="38"/>
      <c r="AQ60" s="38"/>
      <c r="AR60" s="42"/>
      <c r="BE60" s="36"/>
    </row>
    <row r="6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="2" customFormat="1">
      <c r="A64" s="36"/>
      <c r="B64" s="37"/>
      <c r="C64" s="38"/>
      <c r="D64" s="59" t="s">
        <v>51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52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="2" customFormat="1">
      <c r="A75" s="36"/>
      <c r="B75" s="37"/>
      <c r="C75" s="38"/>
      <c r="D75" s="62" t="s">
        <v>49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50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49</v>
      </c>
      <c r="AI75" s="40"/>
      <c r="AJ75" s="40"/>
      <c r="AK75" s="40"/>
      <c r="AL75" s="40"/>
      <c r="AM75" s="62" t="s">
        <v>50</v>
      </c>
      <c r="AN75" s="40"/>
      <c r="AO75" s="40"/>
      <c r="AP75" s="38"/>
      <c r="AQ75" s="38"/>
      <c r="AR75" s="42"/>
      <c r="BE75" s="36"/>
    </row>
    <row r="76" s="2" customForma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="2" customFormat="1" ht="6.96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="2" customFormat="1" ht="6.96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="2" customFormat="1" ht="24.96" customHeight="1">
      <c r="A82" s="36"/>
      <c r="B82" s="37"/>
      <c r="C82" s="21" t="s">
        <v>53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="4" customFormat="1" ht="12" customHeight="1">
      <c r="A84" s="4"/>
      <c r="B84" s="68"/>
      <c r="C84" s="30" t="s">
        <v>11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13518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="5" customFormat="1" ht="36.96" customHeight="1">
      <c r="A85" s="5"/>
      <c r="B85" s="71"/>
      <c r="C85" s="72" t="s">
        <v>14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Rekonštrukcia exist. MK 234/33, prepojenie a jej zjednosmernenie s MK 436 v obci Továrne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="2" customFormat="1" ht="6.96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="2" customFormat="1" ht="12" customHeight="1">
      <c r="A87" s="36"/>
      <c r="B87" s="37"/>
      <c r="C87" s="30" t="s">
        <v>18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 xml:space="preserve">Továrne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20</v>
      </c>
      <c r="AJ87" s="38"/>
      <c r="AK87" s="38"/>
      <c r="AL87" s="38"/>
      <c r="AM87" s="77" t="str">
        <f>IF(AN8= "","",AN8)</f>
        <v>22. 7. 2019</v>
      </c>
      <c r="AN87" s="77"/>
      <c r="AO87" s="38"/>
      <c r="AP87" s="38"/>
      <c r="AQ87" s="38"/>
      <c r="AR87" s="42"/>
      <c r="B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="2" customFormat="1" ht="15.15" customHeight="1">
      <c r="A89" s="36"/>
      <c r="B89" s="37"/>
      <c r="C89" s="30" t="s">
        <v>22</v>
      </c>
      <c r="D89" s="38"/>
      <c r="E89" s="38"/>
      <c r="F89" s="38"/>
      <c r="G89" s="38"/>
      <c r="H89" s="38"/>
      <c r="I89" s="38"/>
      <c r="J89" s="38"/>
      <c r="K89" s="38"/>
      <c r="L89" s="69" t="str">
        <f>IF(E11= "","",E11)</f>
        <v xml:space="preserve">Obec Továrne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28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42"/>
      <c r="AS89" s="79" t="s">
        <v>54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="2" customFormat="1" ht="15.15" customHeight="1">
      <c r="A90" s="36"/>
      <c r="B90" s="37"/>
      <c r="C90" s="30" t="s">
        <v>26</v>
      </c>
      <c r="D90" s="38"/>
      <c r="E90" s="38"/>
      <c r="F90" s="38"/>
      <c r="G90" s="38"/>
      <c r="H90" s="38"/>
      <c r="I90" s="38"/>
      <c r="J90" s="38"/>
      <c r="K90" s="38"/>
      <c r="L90" s="69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32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="2" customFormat="1" ht="29.28" customHeight="1">
      <c r="A92" s="36"/>
      <c r="B92" s="37"/>
      <c r="C92" s="91" t="s">
        <v>55</v>
      </c>
      <c r="D92" s="92"/>
      <c r="E92" s="92"/>
      <c r="F92" s="92"/>
      <c r="G92" s="92"/>
      <c r="H92" s="93"/>
      <c r="I92" s="94" t="s">
        <v>56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57</v>
      </c>
      <c r="AH92" s="92"/>
      <c r="AI92" s="92"/>
      <c r="AJ92" s="92"/>
      <c r="AK92" s="92"/>
      <c r="AL92" s="92"/>
      <c r="AM92" s="92"/>
      <c r="AN92" s="94" t="s">
        <v>58</v>
      </c>
      <c r="AO92" s="92"/>
      <c r="AP92" s="96"/>
      <c r="AQ92" s="97" t="s">
        <v>59</v>
      </c>
      <c r="AR92" s="42"/>
      <c r="AS92" s="98" t="s">
        <v>60</v>
      </c>
      <c r="AT92" s="99" t="s">
        <v>61</v>
      </c>
      <c r="AU92" s="99" t="s">
        <v>62</v>
      </c>
      <c r="AV92" s="99" t="s">
        <v>63</v>
      </c>
      <c r="AW92" s="99" t="s">
        <v>64</v>
      </c>
      <c r="AX92" s="99" t="s">
        <v>65</v>
      </c>
      <c r="AY92" s="99" t="s">
        <v>66</v>
      </c>
      <c r="AZ92" s="99" t="s">
        <v>67</v>
      </c>
      <c r="BA92" s="99" t="s">
        <v>68</v>
      </c>
      <c r="BB92" s="99" t="s">
        <v>69</v>
      </c>
      <c r="BC92" s="99" t="s">
        <v>70</v>
      </c>
      <c r="BD92" s="100" t="s">
        <v>71</v>
      </c>
      <c r="BE92" s="36"/>
    </row>
    <row r="93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="6" customFormat="1" ht="32.4" customHeight="1">
      <c r="A94" s="6"/>
      <c r="B94" s="104"/>
      <c r="C94" s="105" t="s">
        <v>72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ROUND(SUM(AV94:AW94),2)</f>
        <v>0</v>
      </c>
      <c r="AU94" s="113">
        <f>ROUND(AU95,5)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ROUND(AZ95,2)</f>
        <v>0</v>
      </c>
      <c r="BA94" s="112">
        <f>ROUND(BA95,2)</f>
        <v>0</v>
      </c>
      <c r="BB94" s="112">
        <f>ROUND(BB95,2)</f>
        <v>0</v>
      </c>
      <c r="BC94" s="112">
        <f>ROUND(BC95,2)</f>
        <v>0</v>
      </c>
      <c r="BD94" s="114">
        <f>ROUND(BD95,2)</f>
        <v>0</v>
      </c>
      <c r="BE94" s="6"/>
      <c r="BS94" s="115" t="s">
        <v>73</v>
      </c>
      <c r="BT94" s="115" t="s">
        <v>74</v>
      </c>
      <c r="BU94" s="116" t="s">
        <v>75</v>
      </c>
      <c r="BV94" s="115" t="s">
        <v>76</v>
      </c>
      <c r="BW94" s="115" t="s">
        <v>5</v>
      </c>
      <c r="BX94" s="115" t="s">
        <v>77</v>
      </c>
      <c r="CL94" s="115" t="s">
        <v>1</v>
      </c>
    </row>
    <row r="95" s="7" customFormat="1" ht="16.5" customHeight="1">
      <c r="A95" s="117" t="s">
        <v>78</v>
      </c>
      <c r="B95" s="118"/>
      <c r="C95" s="119"/>
      <c r="D95" s="120" t="s">
        <v>79</v>
      </c>
      <c r="E95" s="120"/>
      <c r="F95" s="120"/>
      <c r="G95" s="120"/>
      <c r="H95" s="120"/>
      <c r="I95" s="121"/>
      <c r="J95" s="120" t="s">
        <v>80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'01 - SO 01 Miestna komuni...'!J30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81</v>
      </c>
      <c r="AR95" s="124"/>
      <c r="AS95" s="125">
        <v>0</v>
      </c>
      <c r="AT95" s="126">
        <f>ROUND(SUM(AV95:AW95),2)</f>
        <v>0</v>
      </c>
      <c r="AU95" s="127">
        <f>'01 - SO 01 Miestna komuni...'!P122</f>
        <v>0</v>
      </c>
      <c r="AV95" s="126">
        <f>'01 - SO 01 Miestna komuni...'!J33</f>
        <v>0</v>
      </c>
      <c r="AW95" s="126">
        <f>'01 - SO 01 Miestna komuni...'!J34</f>
        <v>0</v>
      </c>
      <c r="AX95" s="126">
        <f>'01 - SO 01 Miestna komuni...'!J35</f>
        <v>0</v>
      </c>
      <c r="AY95" s="126">
        <f>'01 - SO 01 Miestna komuni...'!J36</f>
        <v>0</v>
      </c>
      <c r="AZ95" s="126">
        <f>'01 - SO 01 Miestna komuni...'!F33</f>
        <v>0</v>
      </c>
      <c r="BA95" s="126">
        <f>'01 - SO 01 Miestna komuni...'!F34</f>
        <v>0</v>
      </c>
      <c r="BB95" s="126">
        <f>'01 - SO 01 Miestna komuni...'!F35</f>
        <v>0</v>
      </c>
      <c r="BC95" s="126">
        <f>'01 - SO 01 Miestna komuni...'!F36</f>
        <v>0</v>
      </c>
      <c r="BD95" s="128">
        <f>'01 - SO 01 Miestna komuni...'!F37</f>
        <v>0</v>
      </c>
      <c r="BE95" s="7"/>
      <c r="BT95" s="129" t="s">
        <v>82</v>
      </c>
      <c r="BV95" s="129" t="s">
        <v>76</v>
      </c>
      <c r="BW95" s="129" t="s">
        <v>83</v>
      </c>
      <c r="BX95" s="129" t="s">
        <v>5</v>
      </c>
      <c r="CL95" s="129" t="s">
        <v>1</v>
      </c>
      <c r="CM95" s="129" t="s">
        <v>74</v>
      </c>
    </row>
    <row r="96" s="2" customFormat="1" ht="30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="2" customFormat="1" ht="6.96" customHeight="1">
      <c r="A97" s="36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sheetProtection sheet="1" formatColumns="0" formatRows="0" objects="1" scenarios="1" spinCount="100000" saltValue="Yv7i3w4a8Tbi9NrAy2Wt6EctOQyWWj3XOO0G3w6Gqqj+lkXt1j/mDLrbXKI3XQr0dgQDD5V4NAZG/HZMlxVmhQ==" hashValue="ILK33mrUimL+aeMAbD9+RjrL4/XybqdFx9rLPxzfEkJ7mZIO++i6DoWIH8eD1VYPWsCI/ZmD/nwmHye/fpVOSg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01 - SO 01 Miestna komuni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0" customWidth="1"/>
    <col min="10" max="10" width="20.17" style="1" customWidth="1"/>
    <col min="11" max="11" width="20.17" style="1" hidden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83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8"/>
      <c r="AT3" s="15" t="s">
        <v>74</v>
      </c>
    </row>
    <row r="4" s="1" customFormat="1" ht="24.96" customHeight="1">
      <c r="B4" s="18"/>
      <c r="D4" s="134" t="s">
        <v>84</v>
      </c>
      <c r="I4" s="130"/>
      <c r="L4" s="18"/>
      <c r="M4" s="135" t="s">
        <v>9</v>
      </c>
      <c r="AT4" s="15" t="s">
        <v>4</v>
      </c>
    </row>
    <row r="5" s="1" customFormat="1" ht="6.96" customHeight="1">
      <c r="B5" s="18"/>
      <c r="I5" s="130"/>
      <c r="L5" s="18"/>
    </row>
    <row r="6" s="1" customFormat="1" ht="12" customHeight="1">
      <c r="B6" s="18"/>
      <c r="D6" s="136" t="s">
        <v>14</v>
      </c>
      <c r="I6" s="130"/>
      <c r="L6" s="18"/>
    </row>
    <row r="7" s="1" customFormat="1" ht="25.5" customHeight="1">
      <c r="B7" s="18"/>
      <c r="E7" s="137" t="str">
        <f>'Rekapitulácia stavby'!K6</f>
        <v>Rekonštrukcia exist. MK 234/33, prepojenie a jej zjednosmernenie s MK 436 v obci Továrne</v>
      </c>
      <c r="F7" s="136"/>
      <c r="G7" s="136"/>
      <c r="H7" s="136"/>
      <c r="I7" s="130"/>
      <c r="L7" s="18"/>
    </row>
    <row r="8" s="2" customFormat="1" ht="12" customHeight="1">
      <c r="A8" s="36"/>
      <c r="B8" s="42"/>
      <c r="C8" s="36"/>
      <c r="D8" s="136" t="s">
        <v>85</v>
      </c>
      <c r="E8" s="36"/>
      <c r="F8" s="36"/>
      <c r="G8" s="36"/>
      <c r="H8" s="36"/>
      <c r="I8" s="138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39" t="s">
        <v>86</v>
      </c>
      <c r="F9" s="36"/>
      <c r="G9" s="36"/>
      <c r="H9" s="36"/>
      <c r="I9" s="138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138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36" t="s">
        <v>16</v>
      </c>
      <c r="E11" s="36"/>
      <c r="F11" s="140" t="s">
        <v>1</v>
      </c>
      <c r="G11" s="36"/>
      <c r="H11" s="36"/>
      <c r="I11" s="141" t="s">
        <v>17</v>
      </c>
      <c r="J11" s="140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6" t="s">
        <v>18</v>
      </c>
      <c r="E12" s="36"/>
      <c r="F12" s="140" t="s">
        <v>19</v>
      </c>
      <c r="G12" s="36"/>
      <c r="H12" s="36"/>
      <c r="I12" s="141" t="s">
        <v>20</v>
      </c>
      <c r="J12" s="142" t="str">
        <f>'Rekapitulácia stavby'!AN8</f>
        <v>22. 7. 2019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38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36" t="s">
        <v>22</v>
      </c>
      <c r="E14" s="36"/>
      <c r="F14" s="36"/>
      <c r="G14" s="36"/>
      <c r="H14" s="36"/>
      <c r="I14" s="141" t="s">
        <v>23</v>
      </c>
      <c r="J14" s="140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40" t="s">
        <v>24</v>
      </c>
      <c r="F15" s="36"/>
      <c r="G15" s="36"/>
      <c r="H15" s="36"/>
      <c r="I15" s="141" t="s">
        <v>25</v>
      </c>
      <c r="J15" s="140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138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36" t="s">
        <v>26</v>
      </c>
      <c r="E17" s="36"/>
      <c r="F17" s="36"/>
      <c r="G17" s="36"/>
      <c r="H17" s="36"/>
      <c r="I17" s="141" t="s">
        <v>23</v>
      </c>
      <c r="J17" s="31" t="str">
        <f>'Rekapitulácia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'Rekapitulácia stavby'!E14</f>
        <v>Vyplň údaj</v>
      </c>
      <c r="F18" s="140"/>
      <c r="G18" s="140"/>
      <c r="H18" s="140"/>
      <c r="I18" s="141" t="s">
        <v>25</v>
      </c>
      <c r="J18" s="31" t="str">
        <f>'Rekapitulácia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138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36" t="s">
        <v>28</v>
      </c>
      <c r="E20" s="36"/>
      <c r="F20" s="36"/>
      <c r="G20" s="36"/>
      <c r="H20" s="36"/>
      <c r="I20" s="141" t="s">
        <v>23</v>
      </c>
      <c r="J20" s="140" t="str">
        <f>IF('Rekapitulácia stavby'!AN16="","",'Rekapitulácia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40" t="str">
        <f>IF('Rekapitulácia stavby'!E17="","",'Rekapitulácia stavby'!E17)</f>
        <v xml:space="preserve"> </v>
      </c>
      <c r="F21" s="36"/>
      <c r="G21" s="36"/>
      <c r="H21" s="36"/>
      <c r="I21" s="141" t="s">
        <v>25</v>
      </c>
      <c r="J21" s="140" t="str">
        <f>IF('Rekapitulácia stavby'!AN17="","",'Rekapitulácia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138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36" t="s">
        <v>32</v>
      </c>
      <c r="E23" s="36"/>
      <c r="F23" s="36"/>
      <c r="G23" s="36"/>
      <c r="H23" s="36"/>
      <c r="I23" s="141" t="s">
        <v>23</v>
      </c>
      <c r="J23" s="140" t="str">
        <f>IF('Rekapitulácia stavby'!AN19="","",'Rekapitulácia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40" t="str">
        <f>IF('Rekapitulácia stavby'!E20="","",'Rekapitulácia stavby'!E20)</f>
        <v xml:space="preserve"> </v>
      </c>
      <c r="F24" s="36"/>
      <c r="G24" s="36"/>
      <c r="H24" s="36"/>
      <c r="I24" s="141" t="s">
        <v>25</v>
      </c>
      <c r="J24" s="140" t="str">
        <f>IF('Rekapitulácia stavby'!AN20="","",'Rekapitulácia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138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36" t="s">
        <v>33</v>
      </c>
      <c r="E26" s="36"/>
      <c r="F26" s="36"/>
      <c r="G26" s="36"/>
      <c r="H26" s="36"/>
      <c r="I26" s="138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138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8"/>
      <c r="E29" s="148"/>
      <c r="F29" s="148"/>
      <c r="G29" s="148"/>
      <c r="H29" s="148"/>
      <c r="I29" s="149"/>
      <c r="J29" s="148"/>
      <c r="K29" s="148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50" t="s">
        <v>34</v>
      </c>
      <c r="E30" s="36"/>
      <c r="F30" s="36"/>
      <c r="G30" s="36"/>
      <c r="H30" s="36"/>
      <c r="I30" s="138"/>
      <c r="J30" s="151">
        <f>ROUND(J122, 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48"/>
      <c r="E31" s="148"/>
      <c r="F31" s="148"/>
      <c r="G31" s="148"/>
      <c r="H31" s="148"/>
      <c r="I31" s="149"/>
      <c r="J31" s="148"/>
      <c r="K31" s="148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2" t="s">
        <v>36</v>
      </c>
      <c r="G32" s="36"/>
      <c r="H32" s="36"/>
      <c r="I32" s="153" t="s">
        <v>35</v>
      </c>
      <c r="J32" s="152" t="s">
        <v>37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42"/>
      <c r="C33" s="36"/>
      <c r="D33" s="154" t="s">
        <v>38</v>
      </c>
      <c r="E33" s="136" t="s">
        <v>39</v>
      </c>
      <c r="F33" s="155">
        <f>ROUND((SUM(BE122:BE161)),  2)</f>
        <v>0</v>
      </c>
      <c r="G33" s="36"/>
      <c r="H33" s="36"/>
      <c r="I33" s="156">
        <v>0.20000000000000001</v>
      </c>
      <c r="J33" s="155">
        <f>ROUND(((SUM(BE122:BE161))*I33),  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136" t="s">
        <v>40</v>
      </c>
      <c r="F34" s="155">
        <f>ROUND((SUM(BF122:BF161)),  2)</f>
        <v>0</v>
      </c>
      <c r="G34" s="36"/>
      <c r="H34" s="36"/>
      <c r="I34" s="156">
        <v>0.20000000000000001</v>
      </c>
      <c r="J34" s="155">
        <f>ROUND(((SUM(BF122:BF161))*I34),  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36" t="s">
        <v>41</v>
      </c>
      <c r="F35" s="155">
        <f>ROUND((SUM(BG122:BG161)),  2)</f>
        <v>0</v>
      </c>
      <c r="G35" s="36"/>
      <c r="H35" s="36"/>
      <c r="I35" s="156">
        <v>0.20000000000000001</v>
      </c>
      <c r="J35" s="155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36" t="s">
        <v>42</v>
      </c>
      <c r="F36" s="155">
        <f>ROUND((SUM(BH122:BH161)),  2)</f>
        <v>0</v>
      </c>
      <c r="G36" s="36"/>
      <c r="H36" s="36"/>
      <c r="I36" s="156">
        <v>0.20000000000000001</v>
      </c>
      <c r="J36" s="155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36" t="s">
        <v>43</v>
      </c>
      <c r="F37" s="155">
        <f>ROUND((SUM(BI122:BI161)),  2)</f>
        <v>0</v>
      </c>
      <c r="G37" s="36"/>
      <c r="H37" s="36"/>
      <c r="I37" s="156">
        <v>0</v>
      </c>
      <c r="J37" s="155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138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57"/>
      <c r="D39" s="158" t="s">
        <v>44</v>
      </c>
      <c r="E39" s="159"/>
      <c r="F39" s="159"/>
      <c r="G39" s="160" t="s">
        <v>45</v>
      </c>
      <c r="H39" s="161" t="s">
        <v>46</v>
      </c>
      <c r="I39" s="162"/>
      <c r="J39" s="163">
        <f>SUM(J30:J37)</f>
        <v>0</v>
      </c>
      <c r="K39" s="164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38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1" customFormat="1" ht="14.4" customHeight="1">
      <c r="B41" s="18"/>
      <c r="I41" s="130"/>
      <c r="L41" s="18"/>
    </row>
    <row r="42" s="1" customFormat="1" ht="14.4" customHeight="1">
      <c r="B42" s="18"/>
      <c r="I42" s="130"/>
      <c r="L42" s="18"/>
    </row>
    <row r="43" s="1" customFormat="1" ht="14.4" customHeight="1">
      <c r="B43" s="18"/>
      <c r="I43" s="130"/>
      <c r="L43" s="18"/>
    </row>
    <row r="44" s="1" customFormat="1" ht="14.4" customHeight="1">
      <c r="B44" s="18"/>
      <c r="I44" s="130"/>
      <c r="L44" s="18"/>
    </row>
    <row r="45" s="1" customFormat="1" ht="14.4" customHeight="1">
      <c r="B45" s="18"/>
      <c r="I45" s="130"/>
      <c r="L45" s="18"/>
    </row>
    <row r="46" s="1" customFormat="1" ht="14.4" customHeight="1">
      <c r="B46" s="18"/>
      <c r="I46" s="130"/>
      <c r="L46" s="18"/>
    </row>
    <row r="47" s="1" customFormat="1" ht="14.4" customHeight="1">
      <c r="B47" s="18"/>
      <c r="I47" s="130"/>
      <c r="L47" s="18"/>
    </row>
    <row r="48" s="1" customFormat="1" ht="14.4" customHeight="1">
      <c r="B48" s="18"/>
      <c r="I48" s="130"/>
      <c r="L48" s="18"/>
    </row>
    <row r="49" s="1" customFormat="1" ht="14.4" customHeight="1">
      <c r="B49" s="18"/>
      <c r="I49" s="130"/>
      <c r="L49" s="18"/>
    </row>
    <row r="50" s="2" customFormat="1" ht="14.4" customHeight="1">
      <c r="B50" s="61"/>
      <c r="D50" s="165" t="s">
        <v>47</v>
      </c>
      <c r="E50" s="166"/>
      <c r="F50" s="166"/>
      <c r="G50" s="165" t="s">
        <v>48</v>
      </c>
      <c r="H50" s="166"/>
      <c r="I50" s="167"/>
      <c r="J50" s="166"/>
      <c r="K50" s="166"/>
      <c r="L50" s="6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42"/>
      <c r="C61" s="36"/>
      <c r="D61" s="168" t="s">
        <v>49</v>
      </c>
      <c r="E61" s="169"/>
      <c r="F61" s="170" t="s">
        <v>50</v>
      </c>
      <c r="G61" s="168" t="s">
        <v>49</v>
      </c>
      <c r="H61" s="169"/>
      <c r="I61" s="171"/>
      <c r="J61" s="172" t="s">
        <v>50</v>
      </c>
      <c r="K61" s="169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42"/>
      <c r="C65" s="36"/>
      <c r="D65" s="165" t="s">
        <v>51</v>
      </c>
      <c r="E65" s="173"/>
      <c r="F65" s="173"/>
      <c r="G65" s="165" t="s">
        <v>52</v>
      </c>
      <c r="H65" s="173"/>
      <c r="I65" s="174"/>
      <c r="J65" s="173"/>
      <c r="K65" s="173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42"/>
      <c r="C76" s="36"/>
      <c r="D76" s="168" t="s">
        <v>49</v>
      </c>
      <c r="E76" s="169"/>
      <c r="F76" s="170" t="s">
        <v>50</v>
      </c>
      <c r="G76" s="168" t="s">
        <v>49</v>
      </c>
      <c r="H76" s="169"/>
      <c r="I76" s="171"/>
      <c r="J76" s="172" t="s">
        <v>50</v>
      </c>
      <c r="K76" s="169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21" t="s">
        <v>87</v>
      </c>
      <c r="D82" s="38"/>
      <c r="E82" s="38"/>
      <c r="F82" s="38"/>
      <c r="G82" s="38"/>
      <c r="H82" s="38"/>
      <c r="I82" s="1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30" t="s">
        <v>14</v>
      </c>
      <c r="D84" s="38"/>
      <c r="E84" s="38"/>
      <c r="F84" s="38"/>
      <c r="G84" s="38"/>
      <c r="H84" s="38"/>
      <c r="I84" s="1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25.5" customHeight="1">
      <c r="A85" s="36"/>
      <c r="B85" s="37"/>
      <c r="C85" s="38"/>
      <c r="D85" s="38"/>
      <c r="E85" s="181" t="str">
        <f>E7</f>
        <v>Rekonštrukcia exist. MK 234/33, prepojenie a jej zjednosmernenie s MK 436 v obci Továrne</v>
      </c>
      <c r="F85" s="30"/>
      <c r="G85" s="30"/>
      <c r="H85" s="30"/>
      <c r="I85" s="1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30" t="s">
        <v>85</v>
      </c>
      <c r="D86" s="38"/>
      <c r="E86" s="38"/>
      <c r="F86" s="38"/>
      <c r="G86" s="38"/>
      <c r="H86" s="38"/>
      <c r="I86" s="1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8"/>
      <c r="D87" s="38"/>
      <c r="E87" s="74" t="str">
        <f>E9</f>
        <v xml:space="preserve">01 - SO 01 Miestna komunikácia </v>
      </c>
      <c r="F87" s="38"/>
      <c r="G87" s="38"/>
      <c r="H87" s="38"/>
      <c r="I87" s="1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30" t="s">
        <v>18</v>
      </c>
      <c r="D89" s="38"/>
      <c r="E89" s="38"/>
      <c r="F89" s="25" t="str">
        <f>F12</f>
        <v xml:space="preserve">Továrne </v>
      </c>
      <c r="G89" s="38"/>
      <c r="H89" s="38"/>
      <c r="I89" s="141" t="s">
        <v>20</v>
      </c>
      <c r="J89" s="77" t="str">
        <f>IF(J12="","",J12)</f>
        <v>22. 7. 2019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5.15" customHeight="1">
      <c r="A91" s="36"/>
      <c r="B91" s="37"/>
      <c r="C91" s="30" t="s">
        <v>22</v>
      </c>
      <c r="D91" s="38"/>
      <c r="E91" s="38"/>
      <c r="F91" s="25" t="str">
        <f>E15</f>
        <v xml:space="preserve">Obec Továrne </v>
      </c>
      <c r="G91" s="38"/>
      <c r="H91" s="38"/>
      <c r="I91" s="141" t="s">
        <v>28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30" t="s">
        <v>26</v>
      </c>
      <c r="D92" s="38"/>
      <c r="E92" s="38"/>
      <c r="F92" s="25" t="str">
        <f>IF(E18="","",E18)</f>
        <v>Vyplň údaj</v>
      </c>
      <c r="G92" s="38"/>
      <c r="H92" s="38"/>
      <c r="I92" s="141" t="s">
        <v>32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82" t="s">
        <v>88</v>
      </c>
      <c r="D94" s="183"/>
      <c r="E94" s="183"/>
      <c r="F94" s="183"/>
      <c r="G94" s="183"/>
      <c r="H94" s="183"/>
      <c r="I94" s="184"/>
      <c r="J94" s="185" t="s">
        <v>89</v>
      </c>
      <c r="K94" s="183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86" t="s">
        <v>90</v>
      </c>
      <c r="D96" s="38"/>
      <c r="E96" s="38"/>
      <c r="F96" s="38"/>
      <c r="G96" s="38"/>
      <c r="H96" s="38"/>
      <c r="I96" s="138"/>
      <c r="J96" s="108">
        <f>J122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91</v>
      </c>
    </row>
    <row r="97" s="9" customFormat="1" ht="24.96" customHeight="1">
      <c r="A97" s="9"/>
      <c r="B97" s="187"/>
      <c r="C97" s="188"/>
      <c r="D97" s="189" t="s">
        <v>92</v>
      </c>
      <c r="E97" s="190"/>
      <c r="F97" s="190"/>
      <c r="G97" s="190"/>
      <c r="H97" s="190"/>
      <c r="I97" s="191"/>
      <c r="J97" s="192">
        <f>J123</f>
        <v>0</v>
      </c>
      <c r="K97" s="188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4"/>
      <c r="C98" s="195"/>
      <c r="D98" s="196" t="s">
        <v>93</v>
      </c>
      <c r="E98" s="197"/>
      <c r="F98" s="197"/>
      <c r="G98" s="197"/>
      <c r="H98" s="197"/>
      <c r="I98" s="198"/>
      <c r="J98" s="199">
        <f>J124</f>
        <v>0</v>
      </c>
      <c r="K98" s="195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4"/>
      <c r="C99" s="195"/>
      <c r="D99" s="196" t="s">
        <v>94</v>
      </c>
      <c r="E99" s="197"/>
      <c r="F99" s="197"/>
      <c r="G99" s="197"/>
      <c r="H99" s="197"/>
      <c r="I99" s="198"/>
      <c r="J99" s="199">
        <f>J143</f>
        <v>0</v>
      </c>
      <c r="K99" s="195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4"/>
      <c r="C100" s="195"/>
      <c r="D100" s="196" t="s">
        <v>95</v>
      </c>
      <c r="E100" s="197"/>
      <c r="F100" s="197"/>
      <c r="G100" s="197"/>
      <c r="H100" s="197"/>
      <c r="I100" s="198"/>
      <c r="J100" s="199">
        <f>J148</f>
        <v>0</v>
      </c>
      <c r="K100" s="195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95"/>
      <c r="D101" s="196" t="s">
        <v>96</v>
      </c>
      <c r="E101" s="197"/>
      <c r="F101" s="197"/>
      <c r="G101" s="197"/>
      <c r="H101" s="197"/>
      <c r="I101" s="198"/>
      <c r="J101" s="199">
        <f>J155</f>
        <v>0</v>
      </c>
      <c r="K101" s="195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4"/>
      <c r="C102" s="195"/>
      <c r="D102" s="196" t="s">
        <v>97</v>
      </c>
      <c r="E102" s="197"/>
      <c r="F102" s="197"/>
      <c r="G102" s="197"/>
      <c r="H102" s="197"/>
      <c r="I102" s="198"/>
      <c r="J102" s="199">
        <f>J160</f>
        <v>0</v>
      </c>
      <c r="K102" s="195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6"/>
      <c r="B103" s="37"/>
      <c r="C103" s="38"/>
      <c r="D103" s="38"/>
      <c r="E103" s="38"/>
      <c r="F103" s="38"/>
      <c r="G103" s="38"/>
      <c r="H103" s="38"/>
      <c r="I103" s="138"/>
      <c r="J103" s="38"/>
      <c r="K103" s="38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="2" customFormat="1" ht="6.96" customHeight="1">
      <c r="A104" s="36"/>
      <c r="B104" s="64"/>
      <c r="C104" s="65"/>
      <c r="D104" s="65"/>
      <c r="E104" s="65"/>
      <c r="F104" s="65"/>
      <c r="G104" s="65"/>
      <c r="H104" s="65"/>
      <c r="I104" s="177"/>
      <c r="J104" s="65"/>
      <c r="K104" s="65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="2" customFormat="1" ht="6.96" customHeight="1">
      <c r="A108" s="36"/>
      <c r="B108" s="66"/>
      <c r="C108" s="67"/>
      <c r="D108" s="67"/>
      <c r="E108" s="67"/>
      <c r="F108" s="67"/>
      <c r="G108" s="67"/>
      <c r="H108" s="67"/>
      <c r="I108" s="180"/>
      <c r="J108" s="67"/>
      <c r="K108" s="67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="2" customFormat="1" ht="24.96" customHeight="1">
      <c r="A109" s="36"/>
      <c r="B109" s="37"/>
      <c r="C109" s="21" t="s">
        <v>98</v>
      </c>
      <c r="D109" s="38"/>
      <c r="E109" s="38"/>
      <c r="F109" s="38"/>
      <c r="G109" s="38"/>
      <c r="H109" s="38"/>
      <c r="I109" s="1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="2" customFormat="1" ht="6.96" customHeight="1">
      <c r="A110" s="36"/>
      <c r="B110" s="37"/>
      <c r="C110" s="38"/>
      <c r="D110" s="38"/>
      <c r="E110" s="38"/>
      <c r="F110" s="38"/>
      <c r="G110" s="38"/>
      <c r="H110" s="38"/>
      <c r="I110" s="1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12" customHeight="1">
      <c r="A111" s="36"/>
      <c r="B111" s="37"/>
      <c r="C111" s="30" t="s">
        <v>14</v>
      </c>
      <c r="D111" s="38"/>
      <c r="E111" s="38"/>
      <c r="F111" s="38"/>
      <c r="G111" s="38"/>
      <c r="H111" s="38"/>
      <c r="I111" s="1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25.5" customHeight="1">
      <c r="A112" s="36"/>
      <c r="B112" s="37"/>
      <c r="C112" s="38"/>
      <c r="D112" s="38"/>
      <c r="E112" s="181" t="str">
        <f>E7</f>
        <v>Rekonštrukcia exist. MK 234/33, prepojenie a jej zjednosmernenie s MK 436 v obci Továrne</v>
      </c>
      <c r="F112" s="30"/>
      <c r="G112" s="30"/>
      <c r="H112" s="30"/>
      <c r="I112" s="1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12" customHeight="1">
      <c r="A113" s="36"/>
      <c r="B113" s="37"/>
      <c r="C113" s="30" t="s">
        <v>85</v>
      </c>
      <c r="D113" s="38"/>
      <c r="E113" s="38"/>
      <c r="F113" s="38"/>
      <c r="G113" s="38"/>
      <c r="H113" s="38"/>
      <c r="I113" s="1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16.5" customHeight="1">
      <c r="A114" s="36"/>
      <c r="B114" s="37"/>
      <c r="C114" s="38"/>
      <c r="D114" s="38"/>
      <c r="E114" s="74" t="str">
        <f>E9</f>
        <v xml:space="preserve">01 - SO 01 Miestna komunikácia </v>
      </c>
      <c r="F114" s="38"/>
      <c r="G114" s="38"/>
      <c r="H114" s="38"/>
      <c r="I114" s="1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6.96" customHeight="1">
      <c r="A115" s="36"/>
      <c r="B115" s="37"/>
      <c r="C115" s="38"/>
      <c r="D115" s="38"/>
      <c r="E115" s="38"/>
      <c r="F115" s="38"/>
      <c r="G115" s="38"/>
      <c r="H115" s="38"/>
      <c r="I115" s="1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12" customHeight="1">
      <c r="A116" s="36"/>
      <c r="B116" s="37"/>
      <c r="C116" s="30" t="s">
        <v>18</v>
      </c>
      <c r="D116" s="38"/>
      <c r="E116" s="38"/>
      <c r="F116" s="25" t="str">
        <f>F12</f>
        <v xml:space="preserve">Továrne </v>
      </c>
      <c r="G116" s="38"/>
      <c r="H116" s="38"/>
      <c r="I116" s="141" t="s">
        <v>20</v>
      </c>
      <c r="J116" s="77" t="str">
        <f>IF(J12="","",J12)</f>
        <v>22. 7. 2019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6.96" customHeight="1">
      <c r="A117" s="36"/>
      <c r="B117" s="37"/>
      <c r="C117" s="38"/>
      <c r="D117" s="38"/>
      <c r="E117" s="38"/>
      <c r="F117" s="38"/>
      <c r="G117" s="38"/>
      <c r="H117" s="38"/>
      <c r="I117" s="1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15.15" customHeight="1">
      <c r="A118" s="36"/>
      <c r="B118" s="37"/>
      <c r="C118" s="30" t="s">
        <v>22</v>
      </c>
      <c r="D118" s="38"/>
      <c r="E118" s="38"/>
      <c r="F118" s="25" t="str">
        <f>E15</f>
        <v xml:space="preserve">Obec Továrne </v>
      </c>
      <c r="G118" s="38"/>
      <c r="H118" s="38"/>
      <c r="I118" s="141" t="s">
        <v>28</v>
      </c>
      <c r="J118" s="34" t="str">
        <f>E21</f>
        <v xml:space="preserve"> 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15.15" customHeight="1">
      <c r="A119" s="36"/>
      <c r="B119" s="37"/>
      <c r="C119" s="30" t="s">
        <v>26</v>
      </c>
      <c r="D119" s="38"/>
      <c r="E119" s="38"/>
      <c r="F119" s="25" t="str">
        <f>IF(E18="","",E18)</f>
        <v>Vyplň údaj</v>
      </c>
      <c r="G119" s="38"/>
      <c r="H119" s="38"/>
      <c r="I119" s="141" t="s">
        <v>32</v>
      </c>
      <c r="J119" s="34" t="str">
        <f>E24</f>
        <v xml:space="preserve"> 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0.32" customHeight="1">
      <c r="A120" s="36"/>
      <c r="B120" s="37"/>
      <c r="C120" s="38"/>
      <c r="D120" s="38"/>
      <c r="E120" s="38"/>
      <c r="F120" s="38"/>
      <c r="G120" s="38"/>
      <c r="H120" s="38"/>
      <c r="I120" s="1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11" customFormat="1" ht="29.28" customHeight="1">
      <c r="A121" s="201"/>
      <c r="B121" s="202"/>
      <c r="C121" s="203" t="s">
        <v>99</v>
      </c>
      <c r="D121" s="204" t="s">
        <v>59</v>
      </c>
      <c r="E121" s="204" t="s">
        <v>55</v>
      </c>
      <c r="F121" s="204" t="s">
        <v>56</v>
      </c>
      <c r="G121" s="204" t="s">
        <v>100</v>
      </c>
      <c r="H121" s="204" t="s">
        <v>101</v>
      </c>
      <c r="I121" s="205" t="s">
        <v>102</v>
      </c>
      <c r="J121" s="206" t="s">
        <v>89</v>
      </c>
      <c r="K121" s="207" t="s">
        <v>103</v>
      </c>
      <c r="L121" s="208"/>
      <c r="M121" s="98" t="s">
        <v>1</v>
      </c>
      <c r="N121" s="99" t="s">
        <v>38</v>
      </c>
      <c r="O121" s="99" t="s">
        <v>104</v>
      </c>
      <c r="P121" s="99" t="s">
        <v>105</v>
      </c>
      <c r="Q121" s="99" t="s">
        <v>106</v>
      </c>
      <c r="R121" s="99" t="s">
        <v>107</v>
      </c>
      <c r="S121" s="99" t="s">
        <v>108</v>
      </c>
      <c r="T121" s="100" t="s">
        <v>109</v>
      </c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</row>
    <row r="122" s="2" customFormat="1" ht="22.8" customHeight="1">
      <c r="A122" s="36"/>
      <c r="B122" s="37"/>
      <c r="C122" s="105" t="s">
        <v>90</v>
      </c>
      <c r="D122" s="38"/>
      <c r="E122" s="38"/>
      <c r="F122" s="38"/>
      <c r="G122" s="38"/>
      <c r="H122" s="38"/>
      <c r="I122" s="138"/>
      <c r="J122" s="209">
        <f>BK122</f>
        <v>0</v>
      </c>
      <c r="K122" s="38"/>
      <c r="L122" s="42"/>
      <c r="M122" s="101"/>
      <c r="N122" s="210"/>
      <c r="O122" s="102"/>
      <c r="P122" s="211">
        <f>P123</f>
        <v>0</v>
      </c>
      <c r="Q122" s="102"/>
      <c r="R122" s="211">
        <f>R123</f>
        <v>329.10057920000003</v>
      </c>
      <c r="S122" s="102"/>
      <c r="T122" s="212">
        <f>T123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73</v>
      </c>
      <c r="AU122" s="15" t="s">
        <v>91</v>
      </c>
      <c r="BK122" s="213">
        <f>BK123</f>
        <v>0</v>
      </c>
    </row>
    <row r="123" s="12" customFormat="1" ht="25.92" customHeight="1">
      <c r="A123" s="12"/>
      <c r="B123" s="214"/>
      <c r="C123" s="215"/>
      <c r="D123" s="216" t="s">
        <v>73</v>
      </c>
      <c r="E123" s="217" t="s">
        <v>110</v>
      </c>
      <c r="F123" s="217" t="s">
        <v>111</v>
      </c>
      <c r="G123" s="215"/>
      <c r="H123" s="215"/>
      <c r="I123" s="218"/>
      <c r="J123" s="219">
        <f>BK123</f>
        <v>0</v>
      </c>
      <c r="K123" s="215"/>
      <c r="L123" s="220"/>
      <c r="M123" s="221"/>
      <c r="N123" s="222"/>
      <c r="O123" s="222"/>
      <c r="P123" s="223">
        <f>P124+P143+P148+P155+P160</f>
        <v>0</v>
      </c>
      <c r="Q123" s="222"/>
      <c r="R123" s="223">
        <f>R124+R143+R148+R155+R160</f>
        <v>329.10057920000003</v>
      </c>
      <c r="S123" s="222"/>
      <c r="T123" s="224">
        <f>T124+T143+T148+T155+T160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5" t="s">
        <v>82</v>
      </c>
      <c r="AT123" s="226" t="s">
        <v>73</v>
      </c>
      <c r="AU123" s="226" t="s">
        <v>74</v>
      </c>
      <c r="AY123" s="225" t="s">
        <v>112</v>
      </c>
      <c r="BK123" s="227">
        <f>BK124+BK143+BK148+BK155+BK160</f>
        <v>0</v>
      </c>
    </row>
    <row r="124" s="12" customFormat="1" ht="22.8" customHeight="1">
      <c r="A124" s="12"/>
      <c r="B124" s="214"/>
      <c r="C124" s="215"/>
      <c r="D124" s="216" t="s">
        <v>73</v>
      </c>
      <c r="E124" s="228" t="s">
        <v>82</v>
      </c>
      <c r="F124" s="228" t="s">
        <v>113</v>
      </c>
      <c r="G124" s="215"/>
      <c r="H124" s="215"/>
      <c r="I124" s="218"/>
      <c r="J124" s="229">
        <f>BK124</f>
        <v>0</v>
      </c>
      <c r="K124" s="215"/>
      <c r="L124" s="220"/>
      <c r="M124" s="221"/>
      <c r="N124" s="222"/>
      <c r="O124" s="222"/>
      <c r="P124" s="223">
        <f>SUM(P125:P142)</f>
        <v>0</v>
      </c>
      <c r="Q124" s="222"/>
      <c r="R124" s="223">
        <f>SUM(R125:R142)</f>
        <v>0.0067499999999999999</v>
      </c>
      <c r="S124" s="222"/>
      <c r="T124" s="224">
        <f>SUM(T125:T142)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5" t="s">
        <v>82</v>
      </c>
      <c r="AT124" s="226" t="s">
        <v>73</v>
      </c>
      <c r="AU124" s="226" t="s">
        <v>82</v>
      </c>
      <c r="AY124" s="225" t="s">
        <v>112</v>
      </c>
      <c r="BK124" s="227">
        <f>SUM(BK125:BK142)</f>
        <v>0</v>
      </c>
    </row>
    <row r="125" s="2" customFormat="1" ht="24" customHeight="1">
      <c r="A125" s="36"/>
      <c r="B125" s="37"/>
      <c r="C125" s="230" t="s">
        <v>82</v>
      </c>
      <c r="D125" s="230" t="s">
        <v>114</v>
      </c>
      <c r="E125" s="231" t="s">
        <v>115</v>
      </c>
      <c r="F125" s="232" t="s">
        <v>116</v>
      </c>
      <c r="G125" s="233" t="s">
        <v>117</v>
      </c>
      <c r="H125" s="234">
        <v>106</v>
      </c>
      <c r="I125" s="235"/>
      <c r="J125" s="234">
        <f>ROUND(I125*H125,3)</f>
        <v>0</v>
      </c>
      <c r="K125" s="236"/>
      <c r="L125" s="42"/>
      <c r="M125" s="237" t="s">
        <v>1</v>
      </c>
      <c r="N125" s="238" t="s">
        <v>40</v>
      </c>
      <c r="O125" s="89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41" t="s">
        <v>118</v>
      </c>
      <c r="AT125" s="241" t="s">
        <v>114</v>
      </c>
      <c r="AU125" s="241" t="s">
        <v>119</v>
      </c>
      <c r="AY125" s="15" t="s">
        <v>112</v>
      </c>
      <c r="BE125" s="242">
        <f>IF(N125="základná",J125,0)</f>
        <v>0</v>
      </c>
      <c r="BF125" s="242">
        <f>IF(N125="znížená",J125,0)</f>
        <v>0</v>
      </c>
      <c r="BG125" s="242">
        <f>IF(N125="zákl. prenesená",J125,0)</f>
        <v>0</v>
      </c>
      <c r="BH125" s="242">
        <f>IF(N125="zníž. prenesená",J125,0)</f>
        <v>0</v>
      </c>
      <c r="BI125" s="242">
        <f>IF(N125="nulová",J125,0)</f>
        <v>0</v>
      </c>
      <c r="BJ125" s="15" t="s">
        <v>119</v>
      </c>
      <c r="BK125" s="243">
        <f>ROUND(I125*H125,3)</f>
        <v>0</v>
      </c>
      <c r="BL125" s="15" t="s">
        <v>118</v>
      </c>
      <c r="BM125" s="241" t="s">
        <v>120</v>
      </c>
    </row>
    <row r="126" s="2" customFormat="1" ht="16.5" customHeight="1">
      <c r="A126" s="36"/>
      <c r="B126" s="37"/>
      <c r="C126" s="230" t="s">
        <v>119</v>
      </c>
      <c r="D126" s="230" t="s">
        <v>114</v>
      </c>
      <c r="E126" s="231" t="s">
        <v>121</v>
      </c>
      <c r="F126" s="232" t="s">
        <v>122</v>
      </c>
      <c r="G126" s="233" t="s">
        <v>117</v>
      </c>
      <c r="H126" s="234">
        <v>98</v>
      </c>
      <c r="I126" s="235"/>
      <c r="J126" s="234">
        <f>ROUND(I126*H126,3)</f>
        <v>0</v>
      </c>
      <c r="K126" s="236"/>
      <c r="L126" s="42"/>
      <c r="M126" s="237" t="s">
        <v>1</v>
      </c>
      <c r="N126" s="238" t="s">
        <v>40</v>
      </c>
      <c r="O126" s="89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41" t="s">
        <v>118</v>
      </c>
      <c r="AT126" s="241" t="s">
        <v>114</v>
      </c>
      <c r="AU126" s="241" t="s">
        <v>119</v>
      </c>
      <c r="AY126" s="15" t="s">
        <v>112</v>
      </c>
      <c r="BE126" s="242">
        <f>IF(N126="základná",J126,0)</f>
        <v>0</v>
      </c>
      <c r="BF126" s="242">
        <f>IF(N126="znížená",J126,0)</f>
        <v>0</v>
      </c>
      <c r="BG126" s="242">
        <f>IF(N126="zákl. prenesená",J126,0)</f>
        <v>0</v>
      </c>
      <c r="BH126" s="242">
        <f>IF(N126="zníž. prenesená",J126,0)</f>
        <v>0</v>
      </c>
      <c r="BI126" s="242">
        <f>IF(N126="nulová",J126,0)</f>
        <v>0</v>
      </c>
      <c r="BJ126" s="15" t="s">
        <v>119</v>
      </c>
      <c r="BK126" s="243">
        <f>ROUND(I126*H126,3)</f>
        <v>0</v>
      </c>
      <c r="BL126" s="15" t="s">
        <v>118</v>
      </c>
      <c r="BM126" s="241" t="s">
        <v>123</v>
      </c>
    </row>
    <row r="127" s="2" customFormat="1" ht="24" customHeight="1">
      <c r="A127" s="36"/>
      <c r="B127" s="37"/>
      <c r="C127" s="230" t="s">
        <v>124</v>
      </c>
      <c r="D127" s="230" t="s">
        <v>114</v>
      </c>
      <c r="E127" s="231" t="s">
        <v>125</v>
      </c>
      <c r="F127" s="232" t="s">
        <v>126</v>
      </c>
      <c r="G127" s="233" t="s">
        <v>117</v>
      </c>
      <c r="H127" s="234">
        <v>98</v>
      </c>
      <c r="I127" s="235"/>
      <c r="J127" s="234">
        <f>ROUND(I127*H127,3)</f>
        <v>0</v>
      </c>
      <c r="K127" s="236"/>
      <c r="L127" s="42"/>
      <c r="M127" s="237" t="s">
        <v>1</v>
      </c>
      <c r="N127" s="238" t="s">
        <v>40</v>
      </c>
      <c r="O127" s="89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1" t="s">
        <v>118</v>
      </c>
      <c r="AT127" s="241" t="s">
        <v>114</v>
      </c>
      <c r="AU127" s="241" t="s">
        <v>119</v>
      </c>
      <c r="AY127" s="15" t="s">
        <v>112</v>
      </c>
      <c r="BE127" s="242">
        <f>IF(N127="základná",J127,0)</f>
        <v>0</v>
      </c>
      <c r="BF127" s="242">
        <f>IF(N127="znížená",J127,0)</f>
        <v>0</v>
      </c>
      <c r="BG127" s="242">
        <f>IF(N127="zákl. prenesená",J127,0)</f>
        <v>0</v>
      </c>
      <c r="BH127" s="242">
        <f>IF(N127="zníž. prenesená",J127,0)</f>
        <v>0</v>
      </c>
      <c r="BI127" s="242">
        <f>IF(N127="nulová",J127,0)</f>
        <v>0</v>
      </c>
      <c r="BJ127" s="15" t="s">
        <v>119</v>
      </c>
      <c r="BK127" s="243">
        <f>ROUND(I127*H127,3)</f>
        <v>0</v>
      </c>
      <c r="BL127" s="15" t="s">
        <v>118</v>
      </c>
      <c r="BM127" s="241" t="s">
        <v>127</v>
      </c>
    </row>
    <row r="128" s="2" customFormat="1" ht="24" customHeight="1">
      <c r="A128" s="36"/>
      <c r="B128" s="37"/>
      <c r="C128" s="230" t="s">
        <v>118</v>
      </c>
      <c r="D128" s="230" t="s">
        <v>114</v>
      </c>
      <c r="E128" s="231" t="s">
        <v>128</v>
      </c>
      <c r="F128" s="232" t="s">
        <v>129</v>
      </c>
      <c r="G128" s="233" t="s">
        <v>117</v>
      </c>
      <c r="H128" s="234">
        <v>20</v>
      </c>
      <c r="I128" s="235"/>
      <c r="J128" s="234">
        <f>ROUND(I128*H128,3)</f>
        <v>0</v>
      </c>
      <c r="K128" s="236"/>
      <c r="L128" s="42"/>
      <c r="M128" s="237" t="s">
        <v>1</v>
      </c>
      <c r="N128" s="238" t="s">
        <v>40</v>
      </c>
      <c r="O128" s="89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1" t="s">
        <v>118</v>
      </c>
      <c r="AT128" s="241" t="s">
        <v>114</v>
      </c>
      <c r="AU128" s="241" t="s">
        <v>119</v>
      </c>
      <c r="AY128" s="15" t="s">
        <v>112</v>
      </c>
      <c r="BE128" s="242">
        <f>IF(N128="základná",J128,0)</f>
        <v>0</v>
      </c>
      <c r="BF128" s="242">
        <f>IF(N128="znížená",J128,0)</f>
        <v>0</v>
      </c>
      <c r="BG128" s="242">
        <f>IF(N128="zákl. prenesená",J128,0)</f>
        <v>0</v>
      </c>
      <c r="BH128" s="242">
        <f>IF(N128="zníž. prenesená",J128,0)</f>
        <v>0</v>
      </c>
      <c r="BI128" s="242">
        <f>IF(N128="nulová",J128,0)</f>
        <v>0</v>
      </c>
      <c r="BJ128" s="15" t="s">
        <v>119</v>
      </c>
      <c r="BK128" s="243">
        <f>ROUND(I128*H128,3)</f>
        <v>0</v>
      </c>
      <c r="BL128" s="15" t="s">
        <v>118</v>
      </c>
      <c r="BM128" s="241" t="s">
        <v>130</v>
      </c>
    </row>
    <row r="129" s="2" customFormat="1" ht="24" customHeight="1">
      <c r="A129" s="36"/>
      <c r="B129" s="37"/>
      <c r="C129" s="230" t="s">
        <v>131</v>
      </c>
      <c r="D129" s="230" t="s">
        <v>114</v>
      </c>
      <c r="E129" s="231" t="s">
        <v>132</v>
      </c>
      <c r="F129" s="232" t="s">
        <v>133</v>
      </c>
      <c r="G129" s="233" t="s">
        <v>117</v>
      </c>
      <c r="H129" s="234">
        <v>20</v>
      </c>
      <c r="I129" s="235"/>
      <c r="J129" s="234">
        <f>ROUND(I129*H129,3)</f>
        <v>0</v>
      </c>
      <c r="K129" s="236"/>
      <c r="L129" s="42"/>
      <c r="M129" s="237" t="s">
        <v>1</v>
      </c>
      <c r="N129" s="238" t="s">
        <v>40</v>
      </c>
      <c r="O129" s="89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1" t="s">
        <v>118</v>
      </c>
      <c r="AT129" s="241" t="s">
        <v>114</v>
      </c>
      <c r="AU129" s="241" t="s">
        <v>119</v>
      </c>
      <c r="AY129" s="15" t="s">
        <v>112</v>
      </c>
      <c r="BE129" s="242">
        <f>IF(N129="základná",J129,0)</f>
        <v>0</v>
      </c>
      <c r="BF129" s="242">
        <f>IF(N129="znížená",J129,0)</f>
        <v>0</v>
      </c>
      <c r="BG129" s="242">
        <f>IF(N129="zákl. prenesená",J129,0)</f>
        <v>0</v>
      </c>
      <c r="BH129" s="242">
        <f>IF(N129="zníž. prenesená",J129,0)</f>
        <v>0</v>
      </c>
      <c r="BI129" s="242">
        <f>IF(N129="nulová",J129,0)</f>
        <v>0</v>
      </c>
      <c r="BJ129" s="15" t="s">
        <v>119</v>
      </c>
      <c r="BK129" s="243">
        <f>ROUND(I129*H129,3)</f>
        <v>0</v>
      </c>
      <c r="BL129" s="15" t="s">
        <v>118</v>
      </c>
      <c r="BM129" s="241" t="s">
        <v>134</v>
      </c>
    </row>
    <row r="130" s="2" customFormat="1" ht="16.5" customHeight="1">
      <c r="A130" s="36"/>
      <c r="B130" s="37"/>
      <c r="C130" s="230" t="s">
        <v>135</v>
      </c>
      <c r="D130" s="230" t="s">
        <v>114</v>
      </c>
      <c r="E130" s="231" t="s">
        <v>136</v>
      </c>
      <c r="F130" s="232" t="s">
        <v>137</v>
      </c>
      <c r="G130" s="233" t="s">
        <v>117</v>
      </c>
      <c r="H130" s="234">
        <v>2.6400000000000001</v>
      </c>
      <c r="I130" s="235"/>
      <c r="J130" s="234">
        <f>ROUND(I130*H130,3)</f>
        <v>0</v>
      </c>
      <c r="K130" s="236"/>
      <c r="L130" s="42"/>
      <c r="M130" s="237" t="s">
        <v>1</v>
      </c>
      <c r="N130" s="238" t="s">
        <v>40</v>
      </c>
      <c r="O130" s="89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41" t="s">
        <v>118</v>
      </c>
      <c r="AT130" s="241" t="s">
        <v>114</v>
      </c>
      <c r="AU130" s="241" t="s">
        <v>119</v>
      </c>
      <c r="AY130" s="15" t="s">
        <v>112</v>
      </c>
      <c r="BE130" s="242">
        <f>IF(N130="základná",J130,0)</f>
        <v>0</v>
      </c>
      <c r="BF130" s="242">
        <f>IF(N130="znížená",J130,0)</f>
        <v>0</v>
      </c>
      <c r="BG130" s="242">
        <f>IF(N130="zákl. prenesená",J130,0)</f>
        <v>0</v>
      </c>
      <c r="BH130" s="242">
        <f>IF(N130="zníž. prenesená",J130,0)</f>
        <v>0</v>
      </c>
      <c r="BI130" s="242">
        <f>IF(N130="nulová",J130,0)</f>
        <v>0</v>
      </c>
      <c r="BJ130" s="15" t="s">
        <v>119</v>
      </c>
      <c r="BK130" s="243">
        <f>ROUND(I130*H130,3)</f>
        <v>0</v>
      </c>
      <c r="BL130" s="15" t="s">
        <v>118</v>
      </c>
      <c r="BM130" s="241" t="s">
        <v>138</v>
      </c>
    </row>
    <row r="131" s="2" customFormat="1" ht="36" customHeight="1">
      <c r="A131" s="36"/>
      <c r="B131" s="37"/>
      <c r="C131" s="230" t="s">
        <v>139</v>
      </c>
      <c r="D131" s="230" t="s">
        <v>114</v>
      </c>
      <c r="E131" s="231" t="s">
        <v>140</v>
      </c>
      <c r="F131" s="232" t="s">
        <v>141</v>
      </c>
      <c r="G131" s="233" t="s">
        <v>117</v>
      </c>
      <c r="H131" s="234">
        <v>2.6400000000000001</v>
      </c>
      <c r="I131" s="235"/>
      <c r="J131" s="234">
        <f>ROUND(I131*H131,3)</f>
        <v>0</v>
      </c>
      <c r="K131" s="236"/>
      <c r="L131" s="42"/>
      <c r="M131" s="237" t="s">
        <v>1</v>
      </c>
      <c r="N131" s="238" t="s">
        <v>40</v>
      </c>
      <c r="O131" s="89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1" t="s">
        <v>118</v>
      </c>
      <c r="AT131" s="241" t="s">
        <v>114</v>
      </c>
      <c r="AU131" s="241" t="s">
        <v>119</v>
      </c>
      <c r="AY131" s="15" t="s">
        <v>112</v>
      </c>
      <c r="BE131" s="242">
        <f>IF(N131="základná",J131,0)</f>
        <v>0</v>
      </c>
      <c r="BF131" s="242">
        <f>IF(N131="znížená",J131,0)</f>
        <v>0</v>
      </c>
      <c r="BG131" s="242">
        <f>IF(N131="zákl. prenesená",J131,0)</f>
        <v>0</v>
      </c>
      <c r="BH131" s="242">
        <f>IF(N131="zníž. prenesená",J131,0)</f>
        <v>0</v>
      </c>
      <c r="BI131" s="242">
        <f>IF(N131="nulová",J131,0)</f>
        <v>0</v>
      </c>
      <c r="BJ131" s="15" t="s">
        <v>119</v>
      </c>
      <c r="BK131" s="243">
        <f>ROUND(I131*H131,3)</f>
        <v>0</v>
      </c>
      <c r="BL131" s="15" t="s">
        <v>118</v>
      </c>
      <c r="BM131" s="241" t="s">
        <v>142</v>
      </c>
    </row>
    <row r="132" s="2" customFormat="1" ht="24" customHeight="1">
      <c r="A132" s="36"/>
      <c r="B132" s="37"/>
      <c r="C132" s="230" t="s">
        <v>143</v>
      </c>
      <c r="D132" s="230" t="s">
        <v>114</v>
      </c>
      <c r="E132" s="231" t="s">
        <v>144</v>
      </c>
      <c r="F132" s="232" t="s">
        <v>145</v>
      </c>
      <c r="G132" s="233" t="s">
        <v>117</v>
      </c>
      <c r="H132" s="234">
        <v>190.845</v>
      </c>
      <c r="I132" s="235"/>
      <c r="J132" s="234">
        <f>ROUND(I132*H132,3)</f>
        <v>0</v>
      </c>
      <c r="K132" s="236"/>
      <c r="L132" s="42"/>
      <c r="M132" s="237" t="s">
        <v>1</v>
      </c>
      <c r="N132" s="238" t="s">
        <v>40</v>
      </c>
      <c r="O132" s="89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1" t="s">
        <v>118</v>
      </c>
      <c r="AT132" s="241" t="s">
        <v>114</v>
      </c>
      <c r="AU132" s="241" t="s">
        <v>119</v>
      </c>
      <c r="AY132" s="15" t="s">
        <v>112</v>
      </c>
      <c r="BE132" s="242">
        <f>IF(N132="základná",J132,0)</f>
        <v>0</v>
      </c>
      <c r="BF132" s="242">
        <f>IF(N132="znížená",J132,0)</f>
        <v>0</v>
      </c>
      <c r="BG132" s="242">
        <f>IF(N132="zákl. prenesená",J132,0)</f>
        <v>0</v>
      </c>
      <c r="BH132" s="242">
        <f>IF(N132="zníž. prenesená",J132,0)</f>
        <v>0</v>
      </c>
      <c r="BI132" s="242">
        <f>IF(N132="nulová",J132,0)</f>
        <v>0</v>
      </c>
      <c r="BJ132" s="15" t="s">
        <v>119</v>
      </c>
      <c r="BK132" s="243">
        <f>ROUND(I132*H132,3)</f>
        <v>0</v>
      </c>
      <c r="BL132" s="15" t="s">
        <v>118</v>
      </c>
      <c r="BM132" s="241" t="s">
        <v>146</v>
      </c>
    </row>
    <row r="133" s="2" customFormat="1" ht="36" customHeight="1">
      <c r="A133" s="36"/>
      <c r="B133" s="37"/>
      <c r="C133" s="230" t="s">
        <v>147</v>
      </c>
      <c r="D133" s="230" t="s">
        <v>114</v>
      </c>
      <c r="E133" s="231" t="s">
        <v>148</v>
      </c>
      <c r="F133" s="232" t="s">
        <v>149</v>
      </c>
      <c r="G133" s="233" t="s">
        <v>117</v>
      </c>
      <c r="H133" s="234">
        <v>190.845</v>
      </c>
      <c r="I133" s="235"/>
      <c r="J133" s="234">
        <f>ROUND(I133*H133,3)</f>
        <v>0</v>
      </c>
      <c r="K133" s="236"/>
      <c r="L133" s="42"/>
      <c r="M133" s="237" t="s">
        <v>1</v>
      </c>
      <c r="N133" s="238" t="s">
        <v>40</v>
      </c>
      <c r="O133" s="89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1" t="s">
        <v>118</v>
      </c>
      <c r="AT133" s="241" t="s">
        <v>114</v>
      </c>
      <c r="AU133" s="241" t="s">
        <v>119</v>
      </c>
      <c r="AY133" s="15" t="s">
        <v>112</v>
      </c>
      <c r="BE133" s="242">
        <f>IF(N133="základná",J133,0)</f>
        <v>0</v>
      </c>
      <c r="BF133" s="242">
        <f>IF(N133="znížená",J133,0)</f>
        <v>0</v>
      </c>
      <c r="BG133" s="242">
        <f>IF(N133="zákl. prenesená",J133,0)</f>
        <v>0</v>
      </c>
      <c r="BH133" s="242">
        <f>IF(N133="zníž. prenesená",J133,0)</f>
        <v>0</v>
      </c>
      <c r="BI133" s="242">
        <f>IF(N133="nulová",J133,0)</f>
        <v>0</v>
      </c>
      <c r="BJ133" s="15" t="s">
        <v>119</v>
      </c>
      <c r="BK133" s="243">
        <f>ROUND(I133*H133,3)</f>
        <v>0</v>
      </c>
      <c r="BL133" s="15" t="s">
        <v>118</v>
      </c>
      <c r="BM133" s="241" t="s">
        <v>150</v>
      </c>
    </row>
    <row r="134" s="2" customFormat="1" ht="24" customHeight="1">
      <c r="A134" s="36"/>
      <c r="B134" s="37"/>
      <c r="C134" s="230" t="s">
        <v>151</v>
      </c>
      <c r="D134" s="230" t="s">
        <v>114</v>
      </c>
      <c r="E134" s="231" t="s">
        <v>152</v>
      </c>
      <c r="F134" s="232" t="s">
        <v>153</v>
      </c>
      <c r="G134" s="233" t="s">
        <v>117</v>
      </c>
      <c r="H134" s="234">
        <v>92.844999999999999</v>
      </c>
      <c r="I134" s="235"/>
      <c r="J134" s="234">
        <f>ROUND(I134*H134,3)</f>
        <v>0</v>
      </c>
      <c r="K134" s="236"/>
      <c r="L134" s="42"/>
      <c r="M134" s="237" t="s">
        <v>1</v>
      </c>
      <c r="N134" s="238" t="s">
        <v>40</v>
      </c>
      <c r="O134" s="89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1" t="s">
        <v>118</v>
      </c>
      <c r="AT134" s="241" t="s">
        <v>114</v>
      </c>
      <c r="AU134" s="241" t="s">
        <v>119</v>
      </c>
      <c r="AY134" s="15" t="s">
        <v>112</v>
      </c>
      <c r="BE134" s="242">
        <f>IF(N134="základná",J134,0)</f>
        <v>0</v>
      </c>
      <c r="BF134" s="242">
        <f>IF(N134="znížená",J134,0)</f>
        <v>0</v>
      </c>
      <c r="BG134" s="242">
        <f>IF(N134="zákl. prenesená",J134,0)</f>
        <v>0</v>
      </c>
      <c r="BH134" s="242">
        <f>IF(N134="zníž. prenesená",J134,0)</f>
        <v>0</v>
      </c>
      <c r="BI134" s="242">
        <f>IF(N134="nulová",J134,0)</f>
        <v>0</v>
      </c>
      <c r="BJ134" s="15" t="s">
        <v>119</v>
      </c>
      <c r="BK134" s="243">
        <f>ROUND(I134*H134,3)</f>
        <v>0</v>
      </c>
      <c r="BL134" s="15" t="s">
        <v>118</v>
      </c>
      <c r="BM134" s="241" t="s">
        <v>154</v>
      </c>
    </row>
    <row r="135" s="2" customFormat="1" ht="16.5" customHeight="1">
      <c r="A135" s="36"/>
      <c r="B135" s="37"/>
      <c r="C135" s="230" t="s">
        <v>155</v>
      </c>
      <c r="D135" s="230" t="s">
        <v>114</v>
      </c>
      <c r="E135" s="231" t="s">
        <v>156</v>
      </c>
      <c r="F135" s="232" t="s">
        <v>157</v>
      </c>
      <c r="G135" s="233" t="s">
        <v>117</v>
      </c>
      <c r="H135" s="234">
        <v>92.844999999999999</v>
      </c>
      <c r="I135" s="235"/>
      <c r="J135" s="234">
        <f>ROUND(I135*H135,3)</f>
        <v>0</v>
      </c>
      <c r="K135" s="236"/>
      <c r="L135" s="42"/>
      <c r="M135" s="237" t="s">
        <v>1</v>
      </c>
      <c r="N135" s="238" t="s">
        <v>40</v>
      </c>
      <c r="O135" s="89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41" t="s">
        <v>118</v>
      </c>
      <c r="AT135" s="241" t="s">
        <v>114</v>
      </c>
      <c r="AU135" s="241" t="s">
        <v>119</v>
      </c>
      <c r="AY135" s="15" t="s">
        <v>112</v>
      </c>
      <c r="BE135" s="242">
        <f>IF(N135="základná",J135,0)</f>
        <v>0</v>
      </c>
      <c r="BF135" s="242">
        <f>IF(N135="znížená",J135,0)</f>
        <v>0</v>
      </c>
      <c r="BG135" s="242">
        <f>IF(N135="zákl. prenesená",J135,0)</f>
        <v>0</v>
      </c>
      <c r="BH135" s="242">
        <f>IF(N135="zníž. prenesená",J135,0)</f>
        <v>0</v>
      </c>
      <c r="BI135" s="242">
        <f>IF(N135="nulová",J135,0)</f>
        <v>0</v>
      </c>
      <c r="BJ135" s="15" t="s">
        <v>119</v>
      </c>
      <c r="BK135" s="243">
        <f>ROUND(I135*H135,3)</f>
        <v>0</v>
      </c>
      <c r="BL135" s="15" t="s">
        <v>118</v>
      </c>
      <c r="BM135" s="241" t="s">
        <v>158</v>
      </c>
    </row>
    <row r="136" s="2" customFormat="1" ht="16.5" customHeight="1">
      <c r="A136" s="36"/>
      <c r="B136" s="37"/>
      <c r="C136" s="230" t="s">
        <v>159</v>
      </c>
      <c r="D136" s="230" t="s">
        <v>114</v>
      </c>
      <c r="E136" s="231" t="s">
        <v>160</v>
      </c>
      <c r="F136" s="232" t="s">
        <v>161</v>
      </c>
      <c r="G136" s="233" t="s">
        <v>162</v>
      </c>
      <c r="H136" s="234">
        <v>2.2949999999999999</v>
      </c>
      <c r="I136" s="235"/>
      <c r="J136" s="234">
        <f>ROUND(I136*H136,3)</f>
        <v>0</v>
      </c>
      <c r="K136" s="236"/>
      <c r="L136" s="42"/>
      <c r="M136" s="237" t="s">
        <v>1</v>
      </c>
      <c r="N136" s="238" t="s">
        <v>40</v>
      </c>
      <c r="O136" s="89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1" t="s">
        <v>118</v>
      </c>
      <c r="AT136" s="241" t="s">
        <v>114</v>
      </c>
      <c r="AU136" s="241" t="s">
        <v>119</v>
      </c>
      <c r="AY136" s="15" t="s">
        <v>112</v>
      </c>
      <c r="BE136" s="242">
        <f>IF(N136="základná",J136,0)</f>
        <v>0</v>
      </c>
      <c r="BF136" s="242">
        <f>IF(N136="znížená",J136,0)</f>
        <v>0</v>
      </c>
      <c r="BG136" s="242">
        <f>IF(N136="zákl. prenesená",J136,0)</f>
        <v>0</v>
      </c>
      <c r="BH136" s="242">
        <f>IF(N136="zníž. prenesená",J136,0)</f>
        <v>0</v>
      </c>
      <c r="BI136" s="242">
        <f>IF(N136="nulová",J136,0)</f>
        <v>0</v>
      </c>
      <c r="BJ136" s="15" t="s">
        <v>119</v>
      </c>
      <c r="BK136" s="243">
        <f>ROUND(I136*H136,3)</f>
        <v>0</v>
      </c>
      <c r="BL136" s="15" t="s">
        <v>118</v>
      </c>
      <c r="BM136" s="241" t="s">
        <v>163</v>
      </c>
    </row>
    <row r="137" s="2" customFormat="1" ht="16.5" customHeight="1">
      <c r="A137" s="36"/>
      <c r="B137" s="37"/>
      <c r="C137" s="230" t="s">
        <v>164</v>
      </c>
      <c r="D137" s="230" t="s">
        <v>114</v>
      </c>
      <c r="E137" s="231" t="s">
        <v>165</v>
      </c>
      <c r="F137" s="232" t="s">
        <v>166</v>
      </c>
      <c r="G137" s="233" t="s">
        <v>167</v>
      </c>
      <c r="H137" s="234">
        <v>135</v>
      </c>
      <c r="I137" s="235"/>
      <c r="J137" s="234">
        <f>ROUND(I137*H137,3)</f>
        <v>0</v>
      </c>
      <c r="K137" s="236"/>
      <c r="L137" s="42"/>
      <c r="M137" s="237" t="s">
        <v>1</v>
      </c>
      <c r="N137" s="238" t="s">
        <v>40</v>
      </c>
      <c r="O137" s="89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41" t="s">
        <v>118</v>
      </c>
      <c r="AT137" s="241" t="s">
        <v>114</v>
      </c>
      <c r="AU137" s="241" t="s">
        <v>119</v>
      </c>
      <c r="AY137" s="15" t="s">
        <v>112</v>
      </c>
      <c r="BE137" s="242">
        <f>IF(N137="základná",J137,0)</f>
        <v>0</v>
      </c>
      <c r="BF137" s="242">
        <f>IF(N137="znížená",J137,0)</f>
        <v>0</v>
      </c>
      <c r="BG137" s="242">
        <f>IF(N137="zákl. prenesená",J137,0)</f>
        <v>0</v>
      </c>
      <c r="BH137" s="242">
        <f>IF(N137="zníž. prenesená",J137,0)</f>
        <v>0</v>
      </c>
      <c r="BI137" s="242">
        <f>IF(N137="nulová",J137,0)</f>
        <v>0</v>
      </c>
      <c r="BJ137" s="15" t="s">
        <v>119</v>
      </c>
      <c r="BK137" s="243">
        <f>ROUND(I137*H137,3)</f>
        <v>0</v>
      </c>
      <c r="BL137" s="15" t="s">
        <v>118</v>
      </c>
      <c r="BM137" s="241" t="s">
        <v>168</v>
      </c>
    </row>
    <row r="138" s="2" customFormat="1" ht="16.5" customHeight="1">
      <c r="A138" s="36"/>
      <c r="B138" s="37"/>
      <c r="C138" s="244" t="s">
        <v>169</v>
      </c>
      <c r="D138" s="244" t="s">
        <v>170</v>
      </c>
      <c r="E138" s="245" t="s">
        <v>171</v>
      </c>
      <c r="F138" s="246" t="s">
        <v>172</v>
      </c>
      <c r="G138" s="247" t="s">
        <v>173</v>
      </c>
      <c r="H138" s="248">
        <v>6.75</v>
      </c>
      <c r="I138" s="249"/>
      <c r="J138" s="248">
        <f>ROUND(I138*H138,3)</f>
        <v>0</v>
      </c>
      <c r="K138" s="250"/>
      <c r="L138" s="251"/>
      <c r="M138" s="252" t="s">
        <v>1</v>
      </c>
      <c r="N138" s="253" t="s">
        <v>40</v>
      </c>
      <c r="O138" s="89"/>
      <c r="P138" s="239">
        <f>O138*H138</f>
        <v>0</v>
      </c>
      <c r="Q138" s="239">
        <v>0.001</v>
      </c>
      <c r="R138" s="239">
        <f>Q138*H138</f>
        <v>0.0067499999999999999</v>
      </c>
      <c r="S138" s="239">
        <v>0</v>
      </c>
      <c r="T138" s="24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1" t="s">
        <v>143</v>
      </c>
      <c r="AT138" s="241" t="s">
        <v>170</v>
      </c>
      <c r="AU138" s="241" t="s">
        <v>119</v>
      </c>
      <c r="AY138" s="15" t="s">
        <v>112</v>
      </c>
      <c r="BE138" s="242">
        <f>IF(N138="základná",J138,0)</f>
        <v>0</v>
      </c>
      <c r="BF138" s="242">
        <f>IF(N138="znížená",J138,0)</f>
        <v>0</v>
      </c>
      <c r="BG138" s="242">
        <f>IF(N138="zákl. prenesená",J138,0)</f>
        <v>0</v>
      </c>
      <c r="BH138" s="242">
        <f>IF(N138="zníž. prenesená",J138,0)</f>
        <v>0</v>
      </c>
      <c r="BI138" s="242">
        <f>IF(N138="nulová",J138,0)</f>
        <v>0</v>
      </c>
      <c r="BJ138" s="15" t="s">
        <v>119</v>
      </c>
      <c r="BK138" s="243">
        <f>ROUND(I138*H138,3)</f>
        <v>0</v>
      </c>
      <c r="BL138" s="15" t="s">
        <v>118</v>
      </c>
      <c r="BM138" s="241" t="s">
        <v>174</v>
      </c>
    </row>
    <row r="139" s="13" customFormat="1">
      <c r="A139" s="13"/>
      <c r="B139" s="254"/>
      <c r="C139" s="255"/>
      <c r="D139" s="256" t="s">
        <v>175</v>
      </c>
      <c r="E139" s="255"/>
      <c r="F139" s="257" t="s">
        <v>176</v>
      </c>
      <c r="G139" s="255"/>
      <c r="H139" s="258">
        <v>6.75</v>
      </c>
      <c r="I139" s="259"/>
      <c r="J139" s="255"/>
      <c r="K139" s="255"/>
      <c r="L139" s="260"/>
      <c r="M139" s="261"/>
      <c r="N139" s="262"/>
      <c r="O139" s="262"/>
      <c r="P139" s="262"/>
      <c r="Q139" s="262"/>
      <c r="R139" s="262"/>
      <c r="S139" s="262"/>
      <c r="T139" s="26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4" t="s">
        <v>175</v>
      </c>
      <c r="AU139" s="264" t="s">
        <v>119</v>
      </c>
      <c r="AV139" s="13" t="s">
        <v>119</v>
      </c>
      <c r="AW139" s="13" t="s">
        <v>4</v>
      </c>
      <c r="AX139" s="13" t="s">
        <v>82</v>
      </c>
      <c r="AY139" s="264" t="s">
        <v>112</v>
      </c>
    </row>
    <row r="140" s="2" customFormat="1" ht="24" customHeight="1">
      <c r="A140" s="36"/>
      <c r="B140" s="37"/>
      <c r="C140" s="230" t="s">
        <v>177</v>
      </c>
      <c r="D140" s="230" t="s">
        <v>114</v>
      </c>
      <c r="E140" s="231" t="s">
        <v>178</v>
      </c>
      <c r="F140" s="232" t="s">
        <v>179</v>
      </c>
      <c r="G140" s="233" t="s">
        <v>167</v>
      </c>
      <c r="H140" s="234">
        <v>135</v>
      </c>
      <c r="I140" s="235"/>
      <c r="J140" s="234">
        <f>ROUND(I140*H140,3)</f>
        <v>0</v>
      </c>
      <c r="K140" s="236"/>
      <c r="L140" s="42"/>
      <c r="M140" s="237" t="s">
        <v>1</v>
      </c>
      <c r="N140" s="238" t="s">
        <v>40</v>
      </c>
      <c r="O140" s="89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41" t="s">
        <v>118</v>
      </c>
      <c r="AT140" s="241" t="s">
        <v>114</v>
      </c>
      <c r="AU140" s="241" t="s">
        <v>119</v>
      </c>
      <c r="AY140" s="15" t="s">
        <v>112</v>
      </c>
      <c r="BE140" s="242">
        <f>IF(N140="základná",J140,0)</f>
        <v>0</v>
      </c>
      <c r="BF140" s="242">
        <f>IF(N140="znížená",J140,0)</f>
        <v>0</v>
      </c>
      <c r="BG140" s="242">
        <f>IF(N140="zákl. prenesená",J140,0)</f>
        <v>0</v>
      </c>
      <c r="BH140" s="242">
        <f>IF(N140="zníž. prenesená",J140,0)</f>
        <v>0</v>
      </c>
      <c r="BI140" s="242">
        <f>IF(N140="nulová",J140,0)</f>
        <v>0</v>
      </c>
      <c r="BJ140" s="15" t="s">
        <v>119</v>
      </c>
      <c r="BK140" s="243">
        <f>ROUND(I140*H140,3)</f>
        <v>0</v>
      </c>
      <c r="BL140" s="15" t="s">
        <v>118</v>
      </c>
      <c r="BM140" s="241" t="s">
        <v>180</v>
      </c>
    </row>
    <row r="141" s="2" customFormat="1" ht="24" customHeight="1">
      <c r="A141" s="36"/>
      <c r="B141" s="37"/>
      <c r="C141" s="230" t="s">
        <v>181</v>
      </c>
      <c r="D141" s="230" t="s">
        <v>114</v>
      </c>
      <c r="E141" s="231" t="s">
        <v>182</v>
      </c>
      <c r="F141" s="232" t="s">
        <v>183</v>
      </c>
      <c r="G141" s="233" t="s">
        <v>167</v>
      </c>
      <c r="H141" s="234">
        <v>7</v>
      </c>
      <c r="I141" s="235"/>
      <c r="J141" s="234">
        <f>ROUND(I141*H141,3)</f>
        <v>0</v>
      </c>
      <c r="K141" s="236"/>
      <c r="L141" s="42"/>
      <c r="M141" s="237" t="s">
        <v>1</v>
      </c>
      <c r="N141" s="238" t="s">
        <v>40</v>
      </c>
      <c r="O141" s="89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1" t="s">
        <v>118</v>
      </c>
      <c r="AT141" s="241" t="s">
        <v>114</v>
      </c>
      <c r="AU141" s="241" t="s">
        <v>119</v>
      </c>
      <c r="AY141" s="15" t="s">
        <v>112</v>
      </c>
      <c r="BE141" s="242">
        <f>IF(N141="základná",J141,0)</f>
        <v>0</v>
      </c>
      <c r="BF141" s="242">
        <f>IF(N141="znížená",J141,0)</f>
        <v>0</v>
      </c>
      <c r="BG141" s="242">
        <f>IF(N141="zákl. prenesená",J141,0)</f>
        <v>0</v>
      </c>
      <c r="BH141" s="242">
        <f>IF(N141="zníž. prenesená",J141,0)</f>
        <v>0</v>
      </c>
      <c r="BI141" s="242">
        <f>IF(N141="nulová",J141,0)</f>
        <v>0</v>
      </c>
      <c r="BJ141" s="15" t="s">
        <v>119</v>
      </c>
      <c r="BK141" s="243">
        <f>ROUND(I141*H141,3)</f>
        <v>0</v>
      </c>
      <c r="BL141" s="15" t="s">
        <v>118</v>
      </c>
      <c r="BM141" s="241" t="s">
        <v>184</v>
      </c>
    </row>
    <row r="142" s="2" customFormat="1" ht="16.5" customHeight="1">
      <c r="A142" s="36"/>
      <c r="B142" s="37"/>
      <c r="C142" s="230" t="s">
        <v>185</v>
      </c>
      <c r="D142" s="230" t="s">
        <v>114</v>
      </c>
      <c r="E142" s="231" t="s">
        <v>186</v>
      </c>
      <c r="F142" s="232" t="s">
        <v>187</v>
      </c>
      <c r="G142" s="233" t="s">
        <v>167</v>
      </c>
      <c r="H142" s="234">
        <v>180</v>
      </c>
      <c r="I142" s="235"/>
      <c r="J142" s="234">
        <f>ROUND(I142*H142,3)</f>
        <v>0</v>
      </c>
      <c r="K142" s="236"/>
      <c r="L142" s="42"/>
      <c r="M142" s="237" t="s">
        <v>1</v>
      </c>
      <c r="N142" s="238" t="s">
        <v>40</v>
      </c>
      <c r="O142" s="89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41" t="s">
        <v>118</v>
      </c>
      <c r="AT142" s="241" t="s">
        <v>114</v>
      </c>
      <c r="AU142" s="241" t="s">
        <v>119</v>
      </c>
      <c r="AY142" s="15" t="s">
        <v>112</v>
      </c>
      <c r="BE142" s="242">
        <f>IF(N142="základná",J142,0)</f>
        <v>0</v>
      </c>
      <c r="BF142" s="242">
        <f>IF(N142="znížená",J142,0)</f>
        <v>0</v>
      </c>
      <c r="BG142" s="242">
        <f>IF(N142="zákl. prenesená",J142,0)</f>
        <v>0</v>
      </c>
      <c r="BH142" s="242">
        <f>IF(N142="zníž. prenesená",J142,0)</f>
        <v>0</v>
      </c>
      <c r="BI142" s="242">
        <f>IF(N142="nulová",J142,0)</f>
        <v>0</v>
      </c>
      <c r="BJ142" s="15" t="s">
        <v>119</v>
      </c>
      <c r="BK142" s="243">
        <f>ROUND(I142*H142,3)</f>
        <v>0</v>
      </c>
      <c r="BL142" s="15" t="s">
        <v>118</v>
      </c>
      <c r="BM142" s="241" t="s">
        <v>188</v>
      </c>
    </row>
    <row r="143" s="12" customFormat="1" ht="22.8" customHeight="1">
      <c r="A143" s="12"/>
      <c r="B143" s="214"/>
      <c r="C143" s="215"/>
      <c r="D143" s="216" t="s">
        <v>73</v>
      </c>
      <c r="E143" s="228" t="s">
        <v>131</v>
      </c>
      <c r="F143" s="228" t="s">
        <v>189</v>
      </c>
      <c r="G143" s="215"/>
      <c r="H143" s="215"/>
      <c r="I143" s="218"/>
      <c r="J143" s="229">
        <f>BK143</f>
        <v>0</v>
      </c>
      <c r="K143" s="215"/>
      <c r="L143" s="220"/>
      <c r="M143" s="221"/>
      <c r="N143" s="222"/>
      <c r="O143" s="222"/>
      <c r="P143" s="223">
        <f>SUM(P144:P147)</f>
        <v>0</v>
      </c>
      <c r="Q143" s="222"/>
      <c r="R143" s="223">
        <f>SUM(R144:R147)</f>
        <v>251.96169</v>
      </c>
      <c r="S143" s="222"/>
      <c r="T143" s="224">
        <f>SUM(T144:T147)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5" t="s">
        <v>82</v>
      </c>
      <c r="AT143" s="226" t="s">
        <v>73</v>
      </c>
      <c r="AU143" s="226" t="s">
        <v>82</v>
      </c>
      <c r="AY143" s="225" t="s">
        <v>112</v>
      </c>
      <c r="BK143" s="227">
        <f>SUM(BK144:BK147)</f>
        <v>0</v>
      </c>
    </row>
    <row r="144" s="2" customFormat="1" ht="36" customHeight="1">
      <c r="A144" s="36"/>
      <c r="B144" s="37"/>
      <c r="C144" s="230" t="s">
        <v>190</v>
      </c>
      <c r="D144" s="230" t="s">
        <v>114</v>
      </c>
      <c r="E144" s="231" t="s">
        <v>191</v>
      </c>
      <c r="F144" s="232" t="s">
        <v>192</v>
      </c>
      <c r="G144" s="233" t="s">
        <v>167</v>
      </c>
      <c r="H144" s="234">
        <v>196</v>
      </c>
      <c r="I144" s="235"/>
      <c r="J144" s="234">
        <f>ROUND(I144*H144,3)</f>
        <v>0</v>
      </c>
      <c r="K144" s="236"/>
      <c r="L144" s="42"/>
      <c r="M144" s="237" t="s">
        <v>1</v>
      </c>
      <c r="N144" s="238" t="s">
        <v>40</v>
      </c>
      <c r="O144" s="89"/>
      <c r="P144" s="239">
        <f>O144*H144</f>
        <v>0</v>
      </c>
      <c r="Q144" s="239">
        <v>0.2024</v>
      </c>
      <c r="R144" s="239">
        <f>Q144*H144</f>
        <v>39.670400000000001</v>
      </c>
      <c r="S144" s="239">
        <v>0</v>
      </c>
      <c r="T144" s="24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41" t="s">
        <v>118</v>
      </c>
      <c r="AT144" s="241" t="s">
        <v>114</v>
      </c>
      <c r="AU144" s="241" t="s">
        <v>119</v>
      </c>
      <c r="AY144" s="15" t="s">
        <v>112</v>
      </c>
      <c r="BE144" s="242">
        <f>IF(N144="základná",J144,0)</f>
        <v>0</v>
      </c>
      <c r="BF144" s="242">
        <f>IF(N144="znížená",J144,0)</f>
        <v>0</v>
      </c>
      <c r="BG144" s="242">
        <f>IF(N144="zákl. prenesená",J144,0)</f>
        <v>0</v>
      </c>
      <c r="BH144" s="242">
        <f>IF(N144="zníž. prenesená",J144,0)</f>
        <v>0</v>
      </c>
      <c r="BI144" s="242">
        <f>IF(N144="nulová",J144,0)</f>
        <v>0</v>
      </c>
      <c r="BJ144" s="15" t="s">
        <v>119</v>
      </c>
      <c r="BK144" s="243">
        <f>ROUND(I144*H144,3)</f>
        <v>0</v>
      </c>
      <c r="BL144" s="15" t="s">
        <v>118</v>
      </c>
      <c r="BM144" s="241" t="s">
        <v>193</v>
      </c>
    </row>
    <row r="145" s="2" customFormat="1" ht="24" customHeight="1">
      <c r="A145" s="36"/>
      <c r="B145" s="37"/>
      <c r="C145" s="230" t="s">
        <v>194</v>
      </c>
      <c r="D145" s="230" t="s">
        <v>114</v>
      </c>
      <c r="E145" s="231" t="s">
        <v>195</v>
      </c>
      <c r="F145" s="232" t="s">
        <v>196</v>
      </c>
      <c r="G145" s="233" t="s">
        <v>167</v>
      </c>
      <c r="H145" s="234">
        <v>1007.5</v>
      </c>
      <c r="I145" s="235"/>
      <c r="J145" s="234">
        <f>ROUND(I145*H145,3)</f>
        <v>0</v>
      </c>
      <c r="K145" s="236"/>
      <c r="L145" s="42"/>
      <c r="M145" s="237" t="s">
        <v>1</v>
      </c>
      <c r="N145" s="238" t="s">
        <v>40</v>
      </c>
      <c r="O145" s="89"/>
      <c r="P145" s="239">
        <f>O145*H145</f>
        <v>0</v>
      </c>
      <c r="Q145" s="239">
        <v>0.00071000000000000002</v>
      </c>
      <c r="R145" s="239">
        <f>Q145*H145</f>
        <v>0.71532499999999999</v>
      </c>
      <c r="S145" s="239">
        <v>0</v>
      </c>
      <c r="T145" s="24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1" t="s">
        <v>118</v>
      </c>
      <c r="AT145" s="241" t="s">
        <v>114</v>
      </c>
      <c r="AU145" s="241" t="s">
        <v>119</v>
      </c>
      <c r="AY145" s="15" t="s">
        <v>112</v>
      </c>
      <c r="BE145" s="242">
        <f>IF(N145="základná",J145,0)</f>
        <v>0</v>
      </c>
      <c r="BF145" s="242">
        <f>IF(N145="znížená",J145,0)</f>
        <v>0</v>
      </c>
      <c r="BG145" s="242">
        <f>IF(N145="zákl. prenesená",J145,0)</f>
        <v>0</v>
      </c>
      <c r="BH145" s="242">
        <f>IF(N145="zníž. prenesená",J145,0)</f>
        <v>0</v>
      </c>
      <c r="BI145" s="242">
        <f>IF(N145="nulová",J145,0)</f>
        <v>0</v>
      </c>
      <c r="BJ145" s="15" t="s">
        <v>119</v>
      </c>
      <c r="BK145" s="243">
        <f>ROUND(I145*H145,3)</f>
        <v>0</v>
      </c>
      <c r="BL145" s="15" t="s">
        <v>118</v>
      </c>
      <c r="BM145" s="241" t="s">
        <v>197</v>
      </c>
    </row>
    <row r="146" s="2" customFormat="1" ht="24" customHeight="1">
      <c r="A146" s="36"/>
      <c r="B146" s="37"/>
      <c r="C146" s="230" t="s">
        <v>7</v>
      </c>
      <c r="D146" s="230" t="s">
        <v>114</v>
      </c>
      <c r="E146" s="231" t="s">
        <v>198</v>
      </c>
      <c r="F146" s="232" t="s">
        <v>199</v>
      </c>
      <c r="G146" s="233" t="s">
        <v>167</v>
      </c>
      <c r="H146" s="234">
        <v>1007.5</v>
      </c>
      <c r="I146" s="235"/>
      <c r="J146" s="234">
        <f>ROUND(I146*H146,3)</f>
        <v>0</v>
      </c>
      <c r="K146" s="236"/>
      <c r="L146" s="42"/>
      <c r="M146" s="237" t="s">
        <v>1</v>
      </c>
      <c r="N146" s="238" t="s">
        <v>40</v>
      </c>
      <c r="O146" s="89"/>
      <c r="P146" s="239">
        <f>O146*H146</f>
        <v>0</v>
      </c>
      <c r="Q146" s="239">
        <v>0.15559000000000001</v>
      </c>
      <c r="R146" s="239">
        <f>Q146*H146</f>
        <v>156.756925</v>
      </c>
      <c r="S146" s="239">
        <v>0</v>
      </c>
      <c r="T146" s="24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41" t="s">
        <v>118</v>
      </c>
      <c r="AT146" s="241" t="s">
        <v>114</v>
      </c>
      <c r="AU146" s="241" t="s">
        <v>119</v>
      </c>
      <c r="AY146" s="15" t="s">
        <v>112</v>
      </c>
      <c r="BE146" s="242">
        <f>IF(N146="základná",J146,0)</f>
        <v>0</v>
      </c>
      <c r="BF146" s="242">
        <f>IF(N146="znížená",J146,0)</f>
        <v>0</v>
      </c>
      <c r="BG146" s="242">
        <f>IF(N146="zákl. prenesená",J146,0)</f>
        <v>0</v>
      </c>
      <c r="BH146" s="242">
        <f>IF(N146="zníž. prenesená",J146,0)</f>
        <v>0</v>
      </c>
      <c r="BI146" s="242">
        <f>IF(N146="nulová",J146,0)</f>
        <v>0</v>
      </c>
      <c r="BJ146" s="15" t="s">
        <v>119</v>
      </c>
      <c r="BK146" s="243">
        <f>ROUND(I146*H146,3)</f>
        <v>0</v>
      </c>
      <c r="BL146" s="15" t="s">
        <v>118</v>
      </c>
      <c r="BM146" s="241" t="s">
        <v>200</v>
      </c>
    </row>
    <row r="147" s="2" customFormat="1" ht="36" customHeight="1">
      <c r="A147" s="36"/>
      <c r="B147" s="37"/>
      <c r="C147" s="230" t="s">
        <v>201</v>
      </c>
      <c r="D147" s="230" t="s">
        <v>114</v>
      </c>
      <c r="E147" s="231" t="s">
        <v>202</v>
      </c>
      <c r="F147" s="232" t="s">
        <v>203</v>
      </c>
      <c r="G147" s="233" t="s">
        <v>167</v>
      </c>
      <c r="H147" s="234">
        <v>302</v>
      </c>
      <c r="I147" s="235"/>
      <c r="J147" s="234">
        <f>ROUND(I147*H147,3)</f>
        <v>0</v>
      </c>
      <c r="K147" s="236"/>
      <c r="L147" s="42"/>
      <c r="M147" s="237" t="s">
        <v>1</v>
      </c>
      <c r="N147" s="238" t="s">
        <v>40</v>
      </c>
      <c r="O147" s="89"/>
      <c r="P147" s="239">
        <f>O147*H147</f>
        <v>0</v>
      </c>
      <c r="Q147" s="239">
        <v>0.18151999999999999</v>
      </c>
      <c r="R147" s="239">
        <f>Q147*H147</f>
        <v>54.819039999999994</v>
      </c>
      <c r="S147" s="239">
        <v>0</v>
      </c>
      <c r="T147" s="24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1" t="s">
        <v>118</v>
      </c>
      <c r="AT147" s="241" t="s">
        <v>114</v>
      </c>
      <c r="AU147" s="241" t="s">
        <v>119</v>
      </c>
      <c r="AY147" s="15" t="s">
        <v>112</v>
      </c>
      <c r="BE147" s="242">
        <f>IF(N147="základná",J147,0)</f>
        <v>0</v>
      </c>
      <c r="BF147" s="242">
        <f>IF(N147="znížená",J147,0)</f>
        <v>0</v>
      </c>
      <c r="BG147" s="242">
        <f>IF(N147="zákl. prenesená",J147,0)</f>
        <v>0</v>
      </c>
      <c r="BH147" s="242">
        <f>IF(N147="zníž. prenesená",J147,0)</f>
        <v>0</v>
      </c>
      <c r="BI147" s="242">
        <f>IF(N147="nulová",J147,0)</f>
        <v>0</v>
      </c>
      <c r="BJ147" s="15" t="s">
        <v>119</v>
      </c>
      <c r="BK147" s="243">
        <f>ROUND(I147*H147,3)</f>
        <v>0</v>
      </c>
      <c r="BL147" s="15" t="s">
        <v>118</v>
      </c>
      <c r="BM147" s="241" t="s">
        <v>204</v>
      </c>
    </row>
    <row r="148" s="12" customFormat="1" ht="22.8" customHeight="1">
      <c r="A148" s="12"/>
      <c r="B148" s="214"/>
      <c r="C148" s="215"/>
      <c r="D148" s="216" t="s">
        <v>73</v>
      </c>
      <c r="E148" s="228" t="s">
        <v>143</v>
      </c>
      <c r="F148" s="228" t="s">
        <v>205</v>
      </c>
      <c r="G148" s="215"/>
      <c r="H148" s="215"/>
      <c r="I148" s="218"/>
      <c r="J148" s="229">
        <f>BK148</f>
        <v>0</v>
      </c>
      <c r="K148" s="215"/>
      <c r="L148" s="220"/>
      <c r="M148" s="221"/>
      <c r="N148" s="222"/>
      <c r="O148" s="222"/>
      <c r="P148" s="223">
        <f>SUM(P149:P154)</f>
        <v>0</v>
      </c>
      <c r="Q148" s="222"/>
      <c r="R148" s="223">
        <f>SUM(R149:R154)</f>
        <v>1.0324792</v>
      </c>
      <c r="S148" s="222"/>
      <c r="T148" s="224">
        <f>SUM(T149:T154)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5" t="s">
        <v>82</v>
      </c>
      <c r="AT148" s="226" t="s">
        <v>73</v>
      </c>
      <c r="AU148" s="226" t="s">
        <v>82</v>
      </c>
      <c r="AY148" s="225" t="s">
        <v>112</v>
      </c>
      <c r="BK148" s="227">
        <f>SUM(BK149:BK154)</f>
        <v>0</v>
      </c>
    </row>
    <row r="149" s="2" customFormat="1" ht="24" customHeight="1">
      <c r="A149" s="36"/>
      <c r="B149" s="37"/>
      <c r="C149" s="230" t="s">
        <v>206</v>
      </c>
      <c r="D149" s="230" t="s">
        <v>114</v>
      </c>
      <c r="E149" s="231" t="s">
        <v>207</v>
      </c>
      <c r="F149" s="232" t="s">
        <v>208</v>
      </c>
      <c r="G149" s="233" t="s">
        <v>162</v>
      </c>
      <c r="H149" s="234">
        <v>11</v>
      </c>
      <c r="I149" s="235"/>
      <c r="J149" s="234">
        <f>ROUND(I149*H149,3)</f>
        <v>0</v>
      </c>
      <c r="K149" s="236"/>
      <c r="L149" s="42"/>
      <c r="M149" s="237" t="s">
        <v>1</v>
      </c>
      <c r="N149" s="238" t="s">
        <v>40</v>
      </c>
      <c r="O149" s="89"/>
      <c r="P149" s="239">
        <f>O149*H149</f>
        <v>0</v>
      </c>
      <c r="Q149" s="239">
        <v>1.0000000000000001E-05</v>
      </c>
      <c r="R149" s="239">
        <f>Q149*H149</f>
        <v>0.00011</v>
      </c>
      <c r="S149" s="239">
        <v>0</v>
      </c>
      <c r="T149" s="24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1" t="s">
        <v>118</v>
      </c>
      <c r="AT149" s="241" t="s">
        <v>114</v>
      </c>
      <c r="AU149" s="241" t="s">
        <v>119</v>
      </c>
      <c r="AY149" s="15" t="s">
        <v>112</v>
      </c>
      <c r="BE149" s="242">
        <f>IF(N149="základná",J149,0)</f>
        <v>0</v>
      </c>
      <c r="BF149" s="242">
        <f>IF(N149="znížená",J149,0)</f>
        <v>0</v>
      </c>
      <c r="BG149" s="242">
        <f>IF(N149="zákl. prenesená",J149,0)</f>
        <v>0</v>
      </c>
      <c r="BH149" s="242">
        <f>IF(N149="zníž. prenesená",J149,0)</f>
        <v>0</v>
      </c>
      <c r="BI149" s="242">
        <f>IF(N149="nulová",J149,0)</f>
        <v>0</v>
      </c>
      <c r="BJ149" s="15" t="s">
        <v>119</v>
      </c>
      <c r="BK149" s="243">
        <f>ROUND(I149*H149,3)</f>
        <v>0</v>
      </c>
      <c r="BL149" s="15" t="s">
        <v>118</v>
      </c>
      <c r="BM149" s="241" t="s">
        <v>209</v>
      </c>
    </row>
    <row r="150" s="2" customFormat="1" ht="24" customHeight="1">
      <c r="A150" s="36"/>
      <c r="B150" s="37"/>
      <c r="C150" s="244" t="s">
        <v>210</v>
      </c>
      <c r="D150" s="244" t="s">
        <v>170</v>
      </c>
      <c r="E150" s="245" t="s">
        <v>211</v>
      </c>
      <c r="F150" s="246" t="s">
        <v>212</v>
      </c>
      <c r="G150" s="247" t="s">
        <v>213</v>
      </c>
      <c r="H150" s="248">
        <v>2.02</v>
      </c>
      <c r="I150" s="249"/>
      <c r="J150" s="248">
        <f>ROUND(I150*H150,3)</f>
        <v>0</v>
      </c>
      <c r="K150" s="250"/>
      <c r="L150" s="251"/>
      <c r="M150" s="252" t="s">
        <v>1</v>
      </c>
      <c r="N150" s="253" t="s">
        <v>40</v>
      </c>
      <c r="O150" s="89"/>
      <c r="P150" s="239">
        <f>O150*H150</f>
        <v>0</v>
      </c>
      <c r="Q150" s="239">
        <v>0.019460000000000002</v>
      </c>
      <c r="R150" s="239">
        <f>Q150*H150</f>
        <v>0.039309200000000002</v>
      </c>
      <c r="S150" s="239">
        <v>0</v>
      </c>
      <c r="T150" s="24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41" t="s">
        <v>143</v>
      </c>
      <c r="AT150" s="241" t="s">
        <v>170</v>
      </c>
      <c r="AU150" s="241" t="s">
        <v>119</v>
      </c>
      <c r="AY150" s="15" t="s">
        <v>112</v>
      </c>
      <c r="BE150" s="242">
        <f>IF(N150="základná",J150,0)</f>
        <v>0</v>
      </c>
      <c r="BF150" s="242">
        <f>IF(N150="znížená",J150,0)</f>
        <v>0</v>
      </c>
      <c r="BG150" s="242">
        <f>IF(N150="zákl. prenesená",J150,0)</f>
        <v>0</v>
      </c>
      <c r="BH150" s="242">
        <f>IF(N150="zníž. prenesená",J150,0)</f>
        <v>0</v>
      </c>
      <c r="BI150" s="242">
        <f>IF(N150="nulová",J150,0)</f>
        <v>0</v>
      </c>
      <c r="BJ150" s="15" t="s">
        <v>119</v>
      </c>
      <c r="BK150" s="243">
        <f>ROUND(I150*H150,3)</f>
        <v>0</v>
      </c>
      <c r="BL150" s="15" t="s">
        <v>118</v>
      </c>
      <c r="BM150" s="241" t="s">
        <v>214</v>
      </c>
    </row>
    <row r="151" s="13" customFormat="1">
      <c r="A151" s="13"/>
      <c r="B151" s="254"/>
      <c r="C151" s="255"/>
      <c r="D151" s="256" t="s">
        <v>175</v>
      </c>
      <c r="E151" s="255"/>
      <c r="F151" s="257" t="s">
        <v>215</v>
      </c>
      <c r="G151" s="255"/>
      <c r="H151" s="258">
        <v>2.02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4" t="s">
        <v>175</v>
      </c>
      <c r="AU151" s="264" t="s">
        <v>119</v>
      </c>
      <c r="AV151" s="13" t="s">
        <v>119</v>
      </c>
      <c r="AW151" s="13" t="s">
        <v>4</v>
      </c>
      <c r="AX151" s="13" t="s">
        <v>82</v>
      </c>
      <c r="AY151" s="264" t="s">
        <v>112</v>
      </c>
    </row>
    <row r="152" s="2" customFormat="1" ht="24" customHeight="1">
      <c r="A152" s="36"/>
      <c r="B152" s="37"/>
      <c r="C152" s="230" t="s">
        <v>216</v>
      </c>
      <c r="D152" s="230" t="s">
        <v>114</v>
      </c>
      <c r="E152" s="231" t="s">
        <v>217</v>
      </c>
      <c r="F152" s="232" t="s">
        <v>218</v>
      </c>
      <c r="G152" s="233" t="s">
        <v>213</v>
      </c>
      <c r="H152" s="234">
        <v>2</v>
      </c>
      <c r="I152" s="235"/>
      <c r="J152" s="234">
        <f>ROUND(I152*H152,3)</f>
        <v>0</v>
      </c>
      <c r="K152" s="236"/>
      <c r="L152" s="42"/>
      <c r="M152" s="237" t="s">
        <v>1</v>
      </c>
      <c r="N152" s="238" t="s">
        <v>40</v>
      </c>
      <c r="O152" s="89"/>
      <c r="P152" s="239">
        <f>O152*H152</f>
        <v>0</v>
      </c>
      <c r="Q152" s="239">
        <v>0.34099000000000002</v>
      </c>
      <c r="R152" s="239">
        <f>Q152*H152</f>
        <v>0.68198000000000003</v>
      </c>
      <c r="S152" s="239">
        <v>0</v>
      </c>
      <c r="T152" s="24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41" t="s">
        <v>118</v>
      </c>
      <c r="AT152" s="241" t="s">
        <v>114</v>
      </c>
      <c r="AU152" s="241" t="s">
        <v>119</v>
      </c>
      <c r="AY152" s="15" t="s">
        <v>112</v>
      </c>
      <c r="BE152" s="242">
        <f>IF(N152="základná",J152,0)</f>
        <v>0</v>
      </c>
      <c r="BF152" s="242">
        <f>IF(N152="znížená",J152,0)</f>
        <v>0</v>
      </c>
      <c r="BG152" s="242">
        <f>IF(N152="zákl. prenesená",J152,0)</f>
        <v>0</v>
      </c>
      <c r="BH152" s="242">
        <f>IF(N152="zníž. prenesená",J152,0)</f>
        <v>0</v>
      </c>
      <c r="BI152" s="242">
        <f>IF(N152="nulová",J152,0)</f>
        <v>0</v>
      </c>
      <c r="BJ152" s="15" t="s">
        <v>119</v>
      </c>
      <c r="BK152" s="243">
        <f>ROUND(I152*H152,3)</f>
        <v>0</v>
      </c>
      <c r="BL152" s="15" t="s">
        <v>118</v>
      </c>
      <c r="BM152" s="241" t="s">
        <v>219</v>
      </c>
    </row>
    <row r="153" s="2" customFormat="1" ht="24" customHeight="1">
      <c r="A153" s="36"/>
      <c r="B153" s="37"/>
      <c r="C153" s="244" t="s">
        <v>220</v>
      </c>
      <c r="D153" s="244" t="s">
        <v>170</v>
      </c>
      <c r="E153" s="245" t="s">
        <v>221</v>
      </c>
      <c r="F153" s="246" t="s">
        <v>222</v>
      </c>
      <c r="G153" s="247" t="s">
        <v>213</v>
      </c>
      <c r="H153" s="248">
        <v>2.02</v>
      </c>
      <c r="I153" s="249"/>
      <c r="J153" s="248">
        <f>ROUND(I153*H153,3)</f>
        <v>0</v>
      </c>
      <c r="K153" s="250"/>
      <c r="L153" s="251"/>
      <c r="M153" s="252" t="s">
        <v>1</v>
      </c>
      <c r="N153" s="253" t="s">
        <v>40</v>
      </c>
      <c r="O153" s="89"/>
      <c r="P153" s="239">
        <f>O153*H153</f>
        <v>0</v>
      </c>
      <c r="Q153" s="239">
        <v>0.154</v>
      </c>
      <c r="R153" s="239">
        <f>Q153*H153</f>
        <v>0.31108000000000002</v>
      </c>
      <c r="S153" s="239">
        <v>0</v>
      </c>
      <c r="T153" s="24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1" t="s">
        <v>143</v>
      </c>
      <c r="AT153" s="241" t="s">
        <v>170</v>
      </c>
      <c r="AU153" s="241" t="s">
        <v>119</v>
      </c>
      <c r="AY153" s="15" t="s">
        <v>112</v>
      </c>
      <c r="BE153" s="242">
        <f>IF(N153="základná",J153,0)</f>
        <v>0</v>
      </c>
      <c r="BF153" s="242">
        <f>IF(N153="znížená",J153,0)</f>
        <v>0</v>
      </c>
      <c r="BG153" s="242">
        <f>IF(N153="zákl. prenesená",J153,0)</f>
        <v>0</v>
      </c>
      <c r="BH153" s="242">
        <f>IF(N153="zníž. prenesená",J153,0)</f>
        <v>0</v>
      </c>
      <c r="BI153" s="242">
        <f>IF(N153="nulová",J153,0)</f>
        <v>0</v>
      </c>
      <c r="BJ153" s="15" t="s">
        <v>119</v>
      </c>
      <c r="BK153" s="243">
        <f>ROUND(I153*H153,3)</f>
        <v>0</v>
      </c>
      <c r="BL153" s="15" t="s">
        <v>118</v>
      </c>
      <c r="BM153" s="241" t="s">
        <v>223</v>
      </c>
    </row>
    <row r="154" s="13" customFormat="1">
      <c r="A154" s="13"/>
      <c r="B154" s="254"/>
      <c r="C154" s="255"/>
      <c r="D154" s="256" t="s">
        <v>175</v>
      </c>
      <c r="E154" s="255"/>
      <c r="F154" s="257" t="s">
        <v>215</v>
      </c>
      <c r="G154" s="255"/>
      <c r="H154" s="258">
        <v>2.02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4" t="s">
        <v>175</v>
      </c>
      <c r="AU154" s="264" t="s">
        <v>119</v>
      </c>
      <c r="AV154" s="13" t="s">
        <v>119</v>
      </c>
      <c r="AW154" s="13" t="s">
        <v>4</v>
      </c>
      <c r="AX154" s="13" t="s">
        <v>82</v>
      </c>
      <c r="AY154" s="264" t="s">
        <v>112</v>
      </c>
    </row>
    <row r="155" s="12" customFormat="1" ht="22.8" customHeight="1">
      <c r="A155" s="12"/>
      <c r="B155" s="214"/>
      <c r="C155" s="215"/>
      <c r="D155" s="216" t="s">
        <v>73</v>
      </c>
      <c r="E155" s="228" t="s">
        <v>147</v>
      </c>
      <c r="F155" s="228" t="s">
        <v>224</v>
      </c>
      <c r="G155" s="215"/>
      <c r="H155" s="215"/>
      <c r="I155" s="218"/>
      <c r="J155" s="229">
        <f>BK155</f>
        <v>0</v>
      </c>
      <c r="K155" s="215"/>
      <c r="L155" s="220"/>
      <c r="M155" s="221"/>
      <c r="N155" s="222"/>
      <c r="O155" s="222"/>
      <c r="P155" s="223">
        <f>SUM(P156:P159)</f>
        <v>0</v>
      </c>
      <c r="Q155" s="222"/>
      <c r="R155" s="223">
        <f>SUM(R156:R159)</f>
        <v>76.09966</v>
      </c>
      <c r="S155" s="222"/>
      <c r="T155" s="224">
        <f>SUM(T156:T159)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5" t="s">
        <v>82</v>
      </c>
      <c r="AT155" s="226" t="s">
        <v>73</v>
      </c>
      <c r="AU155" s="226" t="s">
        <v>82</v>
      </c>
      <c r="AY155" s="225" t="s">
        <v>112</v>
      </c>
      <c r="BK155" s="227">
        <f>SUM(BK156:BK159)</f>
        <v>0</v>
      </c>
    </row>
    <row r="156" s="2" customFormat="1" ht="24" customHeight="1">
      <c r="A156" s="36"/>
      <c r="B156" s="37"/>
      <c r="C156" s="230" t="s">
        <v>225</v>
      </c>
      <c r="D156" s="230" t="s">
        <v>114</v>
      </c>
      <c r="E156" s="231" t="s">
        <v>226</v>
      </c>
      <c r="F156" s="232" t="s">
        <v>227</v>
      </c>
      <c r="G156" s="233" t="s">
        <v>162</v>
      </c>
      <c r="H156" s="234">
        <v>182</v>
      </c>
      <c r="I156" s="235"/>
      <c r="J156" s="234">
        <f>ROUND(I156*H156,3)</f>
        <v>0</v>
      </c>
      <c r="K156" s="236"/>
      <c r="L156" s="42"/>
      <c r="M156" s="237" t="s">
        <v>1</v>
      </c>
      <c r="N156" s="238" t="s">
        <v>40</v>
      </c>
      <c r="O156" s="89"/>
      <c r="P156" s="239">
        <f>O156*H156</f>
        <v>0</v>
      </c>
      <c r="Q156" s="239">
        <v>0.12725</v>
      </c>
      <c r="R156" s="239">
        <f>Q156*H156</f>
        <v>23.159500000000001</v>
      </c>
      <c r="S156" s="239">
        <v>0</v>
      </c>
      <c r="T156" s="24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1" t="s">
        <v>118</v>
      </c>
      <c r="AT156" s="241" t="s">
        <v>114</v>
      </c>
      <c r="AU156" s="241" t="s">
        <v>119</v>
      </c>
      <c r="AY156" s="15" t="s">
        <v>112</v>
      </c>
      <c r="BE156" s="242">
        <f>IF(N156="základná",J156,0)</f>
        <v>0</v>
      </c>
      <c r="BF156" s="242">
        <f>IF(N156="znížená",J156,0)</f>
        <v>0</v>
      </c>
      <c r="BG156" s="242">
        <f>IF(N156="zákl. prenesená",J156,0)</f>
        <v>0</v>
      </c>
      <c r="BH156" s="242">
        <f>IF(N156="zníž. prenesená",J156,0)</f>
        <v>0</v>
      </c>
      <c r="BI156" s="242">
        <f>IF(N156="nulová",J156,0)</f>
        <v>0</v>
      </c>
      <c r="BJ156" s="15" t="s">
        <v>119</v>
      </c>
      <c r="BK156" s="243">
        <f>ROUND(I156*H156,3)</f>
        <v>0</v>
      </c>
      <c r="BL156" s="15" t="s">
        <v>118</v>
      </c>
      <c r="BM156" s="241" t="s">
        <v>228</v>
      </c>
    </row>
    <row r="157" s="2" customFormat="1" ht="24" customHeight="1">
      <c r="A157" s="36"/>
      <c r="B157" s="37"/>
      <c r="C157" s="244" t="s">
        <v>229</v>
      </c>
      <c r="D157" s="244" t="s">
        <v>170</v>
      </c>
      <c r="E157" s="245" t="s">
        <v>230</v>
      </c>
      <c r="F157" s="246" t="s">
        <v>231</v>
      </c>
      <c r="G157" s="247" t="s">
        <v>213</v>
      </c>
      <c r="H157" s="248">
        <v>367.63999999999999</v>
      </c>
      <c r="I157" s="249"/>
      <c r="J157" s="248">
        <f>ROUND(I157*H157,3)</f>
        <v>0</v>
      </c>
      <c r="K157" s="250"/>
      <c r="L157" s="251"/>
      <c r="M157" s="252" t="s">
        <v>1</v>
      </c>
      <c r="N157" s="253" t="s">
        <v>40</v>
      </c>
      <c r="O157" s="89"/>
      <c r="P157" s="239">
        <f>O157*H157</f>
        <v>0</v>
      </c>
      <c r="Q157" s="239">
        <v>0.14399999999999999</v>
      </c>
      <c r="R157" s="239">
        <f>Q157*H157</f>
        <v>52.940159999999992</v>
      </c>
      <c r="S157" s="239">
        <v>0</v>
      </c>
      <c r="T157" s="24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41" t="s">
        <v>143</v>
      </c>
      <c r="AT157" s="241" t="s">
        <v>170</v>
      </c>
      <c r="AU157" s="241" t="s">
        <v>119</v>
      </c>
      <c r="AY157" s="15" t="s">
        <v>112</v>
      </c>
      <c r="BE157" s="242">
        <f>IF(N157="základná",J157,0)</f>
        <v>0</v>
      </c>
      <c r="BF157" s="242">
        <f>IF(N157="znížená",J157,0)</f>
        <v>0</v>
      </c>
      <c r="BG157" s="242">
        <f>IF(N157="zákl. prenesená",J157,0)</f>
        <v>0</v>
      </c>
      <c r="BH157" s="242">
        <f>IF(N157="zníž. prenesená",J157,0)</f>
        <v>0</v>
      </c>
      <c r="BI157" s="242">
        <f>IF(N157="nulová",J157,0)</f>
        <v>0</v>
      </c>
      <c r="BJ157" s="15" t="s">
        <v>119</v>
      </c>
      <c r="BK157" s="243">
        <f>ROUND(I157*H157,3)</f>
        <v>0</v>
      </c>
      <c r="BL157" s="15" t="s">
        <v>118</v>
      </c>
      <c r="BM157" s="241" t="s">
        <v>232</v>
      </c>
    </row>
    <row r="158" s="13" customFormat="1">
      <c r="A158" s="13"/>
      <c r="B158" s="254"/>
      <c r="C158" s="255"/>
      <c r="D158" s="256" t="s">
        <v>175</v>
      </c>
      <c r="E158" s="265" t="s">
        <v>1</v>
      </c>
      <c r="F158" s="257" t="s">
        <v>233</v>
      </c>
      <c r="G158" s="255"/>
      <c r="H158" s="258">
        <v>367.63999999999999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4" t="s">
        <v>175</v>
      </c>
      <c r="AU158" s="264" t="s">
        <v>119</v>
      </c>
      <c r="AV158" s="13" t="s">
        <v>119</v>
      </c>
      <c r="AW158" s="13" t="s">
        <v>30</v>
      </c>
      <c r="AX158" s="13" t="s">
        <v>82</v>
      </c>
      <c r="AY158" s="264" t="s">
        <v>112</v>
      </c>
    </row>
    <row r="159" s="2" customFormat="1" ht="24" customHeight="1">
      <c r="A159" s="36"/>
      <c r="B159" s="37"/>
      <c r="C159" s="230" t="s">
        <v>234</v>
      </c>
      <c r="D159" s="230" t="s">
        <v>114</v>
      </c>
      <c r="E159" s="231" t="s">
        <v>235</v>
      </c>
      <c r="F159" s="232" t="s">
        <v>236</v>
      </c>
      <c r="G159" s="233" t="s">
        <v>167</v>
      </c>
      <c r="H159" s="234">
        <v>1007.5</v>
      </c>
      <c r="I159" s="235"/>
      <c r="J159" s="234">
        <f>ROUND(I159*H159,3)</f>
        <v>0</v>
      </c>
      <c r="K159" s="236"/>
      <c r="L159" s="42"/>
      <c r="M159" s="237" t="s">
        <v>1</v>
      </c>
      <c r="N159" s="238" t="s">
        <v>40</v>
      </c>
      <c r="O159" s="89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41" t="s">
        <v>118</v>
      </c>
      <c r="AT159" s="241" t="s">
        <v>114</v>
      </c>
      <c r="AU159" s="241" t="s">
        <v>119</v>
      </c>
      <c r="AY159" s="15" t="s">
        <v>112</v>
      </c>
      <c r="BE159" s="242">
        <f>IF(N159="základná",J159,0)</f>
        <v>0</v>
      </c>
      <c r="BF159" s="242">
        <f>IF(N159="znížená",J159,0)</f>
        <v>0</v>
      </c>
      <c r="BG159" s="242">
        <f>IF(N159="zákl. prenesená",J159,0)</f>
        <v>0</v>
      </c>
      <c r="BH159" s="242">
        <f>IF(N159="zníž. prenesená",J159,0)</f>
        <v>0</v>
      </c>
      <c r="BI159" s="242">
        <f>IF(N159="nulová",J159,0)</f>
        <v>0</v>
      </c>
      <c r="BJ159" s="15" t="s">
        <v>119</v>
      </c>
      <c r="BK159" s="243">
        <f>ROUND(I159*H159,3)</f>
        <v>0</v>
      </c>
      <c r="BL159" s="15" t="s">
        <v>118</v>
      </c>
      <c r="BM159" s="241" t="s">
        <v>237</v>
      </c>
    </row>
    <row r="160" s="12" customFormat="1" ht="22.8" customHeight="1">
      <c r="A160" s="12"/>
      <c r="B160" s="214"/>
      <c r="C160" s="215"/>
      <c r="D160" s="216" t="s">
        <v>73</v>
      </c>
      <c r="E160" s="228" t="s">
        <v>238</v>
      </c>
      <c r="F160" s="228" t="s">
        <v>239</v>
      </c>
      <c r="G160" s="215"/>
      <c r="H160" s="215"/>
      <c r="I160" s="218"/>
      <c r="J160" s="229">
        <f>BK160</f>
        <v>0</v>
      </c>
      <c r="K160" s="215"/>
      <c r="L160" s="220"/>
      <c r="M160" s="221"/>
      <c r="N160" s="222"/>
      <c r="O160" s="222"/>
      <c r="P160" s="223">
        <f>P161</f>
        <v>0</v>
      </c>
      <c r="Q160" s="222"/>
      <c r="R160" s="223">
        <f>R161</f>
        <v>0</v>
      </c>
      <c r="S160" s="222"/>
      <c r="T160" s="224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5" t="s">
        <v>82</v>
      </c>
      <c r="AT160" s="226" t="s">
        <v>73</v>
      </c>
      <c r="AU160" s="226" t="s">
        <v>82</v>
      </c>
      <c r="AY160" s="225" t="s">
        <v>112</v>
      </c>
      <c r="BK160" s="227">
        <f>BK161</f>
        <v>0</v>
      </c>
    </row>
    <row r="161" s="2" customFormat="1" ht="24" customHeight="1">
      <c r="A161" s="36"/>
      <c r="B161" s="37"/>
      <c r="C161" s="230" t="s">
        <v>240</v>
      </c>
      <c r="D161" s="230" t="s">
        <v>114</v>
      </c>
      <c r="E161" s="231" t="s">
        <v>241</v>
      </c>
      <c r="F161" s="232" t="s">
        <v>242</v>
      </c>
      <c r="G161" s="233" t="s">
        <v>243</v>
      </c>
      <c r="H161" s="234">
        <v>336.50299999999999</v>
      </c>
      <c r="I161" s="235"/>
      <c r="J161" s="234">
        <f>ROUND(I161*H161,3)</f>
        <v>0</v>
      </c>
      <c r="K161" s="236"/>
      <c r="L161" s="42"/>
      <c r="M161" s="266" t="s">
        <v>1</v>
      </c>
      <c r="N161" s="267" t="s">
        <v>40</v>
      </c>
      <c r="O161" s="268"/>
      <c r="P161" s="269">
        <f>O161*H161</f>
        <v>0</v>
      </c>
      <c r="Q161" s="269">
        <v>0</v>
      </c>
      <c r="R161" s="269">
        <f>Q161*H161</f>
        <v>0</v>
      </c>
      <c r="S161" s="269">
        <v>0</v>
      </c>
      <c r="T161" s="27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41" t="s">
        <v>118</v>
      </c>
      <c r="AT161" s="241" t="s">
        <v>114</v>
      </c>
      <c r="AU161" s="241" t="s">
        <v>119</v>
      </c>
      <c r="AY161" s="15" t="s">
        <v>112</v>
      </c>
      <c r="BE161" s="242">
        <f>IF(N161="základná",J161,0)</f>
        <v>0</v>
      </c>
      <c r="BF161" s="242">
        <f>IF(N161="znížená",J161,0)</f>
        <v>0</v>
      </c>
      <c r="BG161" s="242">
        <f>IF(N161="zákl. prenesená",J161,0)</f>
        <v>0</v>
      </c>
      <c r="BH161" s="242">
        <f>IF(N161="zníž. prenesená",J161,0)</f>
        <v>0</v>
      </c>
      <c r="BI161" s="242">
        <f>IF(N161="nulová",J161,0)</f>
        <v>0</v>
      </c>
      <c r="BJ161" s="15" t="s">
        <v>119</v>
      </c>
      <c r="BK161" s="243">
        <f>ROUND(I161*H161,3)</f>
        <v>0</v>
      </c>
      <c r="BL161" s="15" t="s">
        <v>118</v>
      </c>
      <c r="BM161" s="241" t="s">
        <v>244</v>
      </c>
    </row>
    <row r="162" s="2" customFormat="1" ht="6.96" customHeight="1">
      <c r="A162" s="36"/>
      <c r="B162" s="64"/>
      <c r="C162" s="65"/>
      <c r="D162" s="65"/>
      <c r="E162" s="65"/>
      <c r="F162" s="65"/>
      <c r="G162" s="65"/>
      <c r="H162" s="65"/>
      <c r="I162" s="177"/>
      <c r="J162" s="65"/>
      <c r="K162" s="65"/>
      <c r="L162" s="42"/>
      <c r="M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</row>
  </sheetData>
  <sheetProtection sheet="1" autoFilter="0" formatColumns="0" formatRows="0" objects="1" scenarios="1" spinCount="100000" saltValue="vTFRxYihQJKCS8QfKKWqQf2x/HLxG5TSrlaqFyDc/Z+MY+u1Kuc6PVY7zlAJVqWkWoEagdfjpDJ52OcZ6rY65A==" hashValue="qWFdfIgv8pGKhzHJ7y5yK3xH2h87IzXZzrbt4qgLo9xRzMpOb4aoKAfpimI01yXQg8jVAE7LAbIWqxunkqPjoQ==" algorithmName="SHA-512" password="CC35"/>
  <autoFilter ref="C121:K16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Anna-FSPC\Anna</dc:creator>
  <cp:lastModifiedBy>Anna-FSPC\Anna</cp:lastModifiedBy>
  <dcterms:created xsi:type="dcterms:W3CDTF">2019-08-05T11:33:06Z</dcterms:created>
  <dcterms:modified xsi:type="dcterms:W3CDTF">2019-08-05T11:33:09Z</dcterms:modified>
</cp:coreProperties>
</file>